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Financije\Desktop\godišnji obračun proračuna  za 2025\2.) usvojeno na sjednici vijeća\"/>
    </mc:Choice>
  </mc:AlternateContent>
  <xr:revisionPtr revIDLastSave="0" documentId="13_ncr:1_{9F1FA124-9EF1-4FBB-BC84-4A5B813F9F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  <sheet name="zadnja strana" sheetId="6" r:id="rId5"/>
  </sheets>
  <definedNames>
    <definedName name="__S0A_Master_DS__X" localSheetId="0">Sažetak!$A$17:$F$33</definedName>
    <definedName name="__S0A_Naslov_DS__" localSheetId="0">Sažetak!$A$11:$F$16</definedName>
    <definedName name="__S1A_G01_DS__X" localSheetId="2">'Račun financiranja'!$A$7:$F$10</definedName>
    <definedName name="__S1A_G01_DS__X" localSheetId="1">'Račun prihoda i rashoda'!$A$7:$F$68</definedName>
    <definedName name="__S1A_G02_DS__X" localSheetId="2">'Račun financiranja'!$A$8:$F$10</definedName>
    <definedName name="__S1A_G02_DS__X" localSheetId="1">'Račun prihoda i rashoda'!$A$8:$F$19</definedName>
    <definedName name="__S1A_G03_DS__X" localSheetId="2">'Račun financiranja'!$A$9:$F$10</definedName>
    <definedName name="__S1A_G03_DS__X" localSheetId="1">'Račun prihoda i rashoda'!$A$9:$F$14</definedName>
    <definedName name="__S1A_Master_DS__X" localSheetId="2">'Račun financiranja'!$A$10:$F$10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dio'!$A$6:$D$9</definedName>
    <definedName name="__S2A_Master_DS__X" localSheetId="3">'Posebni dio'!$A$7:$D$7</definedName>
    <definedName name="__S2A_Naslov_DS__" localSheetId="3">'Posebni dio'!$A$1:$D$5</definedName>
    <definedName name="S0A_RedoviSveuk" localSheetId="0">Sažetak!#REF!</definedName>
    <definedName name="S0A_Ver1" localSheetId="0">Sažetak!$A$17:$F$33</definedName>
    <definedName name="S1A_RedoviSveuk" localSheetId="2">'Račun financiranja'!$A$11:$F$11</definedName>
    <definedName name="S1A_RedoviSveuk" localSheetId="1">'Račun prihoda i rashoda'!$A$69:$F$69</definedName>
    <definedName name="S2A_RedoviSveuk" localSheetId="3">'Posebni dio'!$A$10:$D$10</definedName>
  </definedNames>
  <calcPr calcId="191029"/>
</workbook>
</file>

<file path=xl/calcChain.xml><?xml version="1.0" encoding="utf-8"?>
<calcChain xmlns="http://schemas.openxmlformats.org/spreadsheetml/2006/main">
  <c r="B150" i="3" l="1"/>
  <c r="E150" i="3" s="1"/>
  <c r="D150" i="3"/>
  <c r="E33" i="2"/>
  <c r="B16" i="2"/>
  <c r="C16" i="2"/>
  <c r="D16" i="2"/>
  <c r="E16" i="2" s="1"/>
  <c r="E17" i="2"/>
  <c r="F17" i="2"/>
  <c r="E18" i="2"/>
  <c r="F18" i="2"/>
  <c r="B19" i="2"/>
  <c r="C19" i="2"/>
  <c r="D19" i="2"/>
  <c r="D558" i="5"/>
  <c r="C558" i="5"/>
  <c r="D557" i="5"/>
  <c r="C557" i="5"/>
  <c r="C552" i="5" s="1"/>
  <c r="C554" i="5"/>
  <c r="C553" i="5"/>
  <c r="C550" i="5"/>
  <c r="C545" i="5" s="1"/>
  <c r="C546" i="5"/>
  <c r="C541" i="5"/>
  <c r="C536" i="5" s="1"/>
  <c r="C537" i="5"/>
  <c r="C535" i="5"/>
  <c r="C533" i="5"/>
  <c r="C532" i="5"/>
  <c r="C529" i="5"/>
  <c r="C528" i="5"/>
  <c r="C526" i="5"/>
  <c r="C500" i="5"/>
  <c r="C497" i="5"/>
  <c r="C492" i="5"/>
  <c r="C491" i="5"/>
  <c r="D481" i="5"/>
  <c r="C481" i="5"/>
  <c r="D480" i="5"/>
  <c r="C480" i="5"/>
  <c r="C473" i="5" s="1"/>
  <c r="C478" i="5"/>
  <c r="C474" i="5" s="1"/>
  <c r="C475" i="5"/>
  <c r="C471" i="5"/>
  <c r="C465" i="5" s="1"/>
  <c r="C467" i="5"/>
  <c r="C466" i="5"/>
  <c r="C463" i="5"/>
  <c r="C459" i="5" s="1"/>
  <c r="C460" i="5"/>
  <c r="C456" i="5"/>
  <c r="C455" i="5"/>
  <c r="C453" i="5"/>
  <c r="C449" i="5"/>
  <c r="C445" i="5" s="1"/>
  <c r="C446" i="5"/>
  <c r="C440" i="5"/>
  <c r="C439" i="5"/>
  <c r="C438" i="5"/>
  <c r="C429" i="5"/>
  <c r="C426" i="5" s="1"/>
  <c r="C427" i="5"/>
  <c r="C424" i="5"/>
  <c r="C423" i="5"/>
  <c r="C419" i="5"/>
  <c r="C418" i="5"/>
  <c r="C417" i="5"/>
  <c r="C415" i="5"/>
  <c r="C414" i="5"/>
  <c r="C413" i="5"/>
  <c r="C411" i="5"/>
  <c r="C410" i="5"/>
  <c r="C409" i="5"/>
  <c r="C406" i="5"/>
  <c r="C405" i="5"/>
  <c r="C402" i="5"/>
  <c r="C401" i="5"/>
  <c r="C398" i="5"/>
  <c r="C397" i="5"/>
  <c r="C396" i="5"/>
  <c r="C393" i="5"/>
  <c r="C392" i="5"/>
  <c r="C388" i="5" s="1"/>
  <c r="C390" i="5"/>
  <c r="C389" i="5"/>
  <c r="C386" i="5"/>
  <c r="C385" i="5"/>
  <c r="C384" i="5"/>
  <c r="C382" i="5"/>
  <c r="C381" i="5"/>
  <c r="C380" i="5"/>
  <c r="C377" i="5"/>
  <c r="C376" i="5"/>
  <c r="C372" i="5" s="1"/>
  <c r="C374" i="5"/>
  <c r="C373" i="5"/>
  <c r="C369" i="5"/>
  <c r="C368" i="5"/>
  <c r="C367" i="5"/>
  <c r="C366" i="5"/>
  <c r="C364" i="5"/>
  <c r="C363" i="5"/>
  <c r="C361" i="5"/>
  <c r="C360" i="5"/>
  <c r="C356" i="5"/>
  <c r="C355" i="5"/>
  <c r="C354" i="5"/>
  <c r="D352" i="5"/>
  <c r="C352" i="5"/>
  <c r="D351" i="5"/>
  <c r="C351" i="5"/>
  <c r="D349" i="5"/>
  <c r="C349" i="5"/>
  <c r="C346" i="5" s="1"/>
  <c r="C347" i="5"/>
  <c r="D344" i="5"/>
  <c r="C344" i="5"/>
  <c r="C341" i="5" s="1"/>
  <c r="C342" i="5"/>
  <c r="C337" i="5"/>
  <c r="C336" i="5"/>
  <c r="C332" i="5" s="1"/>
  <c r="C334" i="5"/>
  <c r="C333" i="5"/>
  <c r="D330" i="5"/>
  <c r="C330" i="5"/>
  <c r="D329" i="5"/>
  <c r="C329" i="5"/>
  <c r="C327" i="5"/>
  <c r="C326" i="5"/>
  <c r="C322" i="5"/>
  <c r="C321" i="5"/>
  <c r="C320" i="5"/>
  <c r="C319" i="5"/>
  <c r="C317" i="5"/>
  <c r="C316" i="5"/>
  <c r="C315" i="5"/>
  <c r="C313" i="5"/>
  <c r="C312" i="5"/>
  <c r="C310" i="5"/>
  <c r="C309" i="5"/>
  <c r="D305" i="5"/>
  <c r="C305" i="5"/>
  <c r="D304" i="5"/>
  <c r="C304" i="5"/>
  <c r="C297" i="5"/>
  <c r="C301" i="5"/>
  <c r="C299" i="5"/>
  <c r="C298" i="5"/>
  <c r="D295" i="5"/>
  <c r="C295" i="5"/>
  <c r="C290" i="5" s="1"/>
  <c r="D294" i="5"/>
  <c r="C294" i="5"/>
  <c r="C292" i="5"/>
  <c r="C291" i="5"/>
  <c r="C288" i="5"/>
  <c r="C287" i="5"/>
  <c r="C286" i="5"/>
  <c r="C282" i="5"/>
  <c r="C281" i="5"/>
  <c r="C280" i="5"/>
  <c r="C278" i="5"/>
  <c r="C277" i="5"/>
  <c r="C276" i="5"/>
  <c r="C274" i="5"/>
  <c r="C273" i="5"/>
  <c r="C271" i="5"/>
  <c r="C270" i="5"/>
  <c r="D267" i="5"/>
  <c r="C267" i="5"/>
  <c r="C264" i="5" s="1"/>
  <c r="C265" i="5"/>
  <c r="D262" i="5"/>
  <c r="C262" i="5"/>
  <c r="C255" i="5" s="1"/>
  <c r="C260" i="5"/>
  <c r="C257" i="5"/>
  <c r="C253" i="5"/>
  <c r="C252" i="5"/>
  <c r="C250" i="5"/>
  <c r="C247" i="5" s="1"/>
  <c r="C248" i="5"/>
  <c r="C245" i="5"/>
  <c r="C244" i="5"/>
  <c r="C240" i="5"/>
  <c r="C239" i="5"/>
  <c r="C235" i="5"/>
  <c r="C234" i="5"/>
  <c r="C232" i="5"/>
  <c r="C231" i="5"/>
  <c r="C230" i="5"/>
  <c r="C228" i="5"/>
  <c r="C227" i="5"/>
  <c r="C223" i="5" s="1"/>
  <c r="C225" i="5"/>
  <c r="C224" i="5"/>
  <c r="C221" i="5"/>
  <c r="C220" i="5"/>
  <c r="C216" i="5" s="1"/>
  <c r="C218" i="5"/>
  <c r="C217" i="5"/>
  <c r="D214" i="5"/>
  <c r="C214" i="5"/>
  <c r="D213" i="5"/>
  <c r="C213" i="5"/>
  <c r="D211" i="5"/>
  <c r="C211" i="5"/>
  <c r="D210" i="5"/>
  <c r="C210" i="5"/>
  <c r="C208" i="5"/>
  <c r="C207" i="5"/>
  <c r="C204" i="5"/>
  <c r="C203" i="5"/>
  <c r="D201" i="5"/>
  <c r="C201" i="5"/>
  <c r="D200" i="5"/>
  <c r="C200" i="5"/>
  <c r="C196" i="5" s="1"/>
  <c r="D198" i="5"/>
  <c r="C198" i="5"/>
  <c r="D197" i="5"/>
  <c r="C197" i="5"/>
  <c r="D194" i="5"/>
  <c r="C194" i="5"/>
  <c r="D193" i="5"/>
  <c r="C193" i="5"/>
  <c r="C191" i="5"/>
  <c r="C190" i="5"/>
  <c r="D187" i="5"/>
  <c r="C187" i="5"/>
  <c r="D186" i="5"/>
  <c r="C186" i="5"/>
  <c r="C184" i="5"/>
  <c r="C183" i="5"/>
  <c r="D181" i="5"/>
  <c r="C181" i="5"/>
  <c r="D180" i="5"/>
  <c r="C180" i="5"/>
  <c r="C176" i="5" s="1"/>
  <c r="C178" i="5"/>
  <c r="C177" i="5"/>
  <c r="C174" i="5"/>
  <c r="C173" i="5"/>
  <c r="C171" i="5"/>
  <c r="C170" i="5"/>
  <c r="C168" i="5"/>
  <c r="C167" i="5"/>
  <c r="D165" i="5"/>
  <c r="C165" i="5"/>
  <c r="C162" i="5" s="1"/>
  <c r="D163" i="5"/>
  <c r="C163" i="5"/>
  <c r="D162" i="5"/>
  <c r="C159" i="5"/>
  <c r="C158" i="5"/>
  <c r="C157" i="5"/>
  <c r="C155" i="5"/>
  <c r="C154" i="5"/>
  <c r="C152" i="5"/>
  <c r="C149" i="5" s="1"/>
  <c r="C150" i="5"/>
  <c r="C146" i="5"/>
  <c r="C145" i="5"/>
  <c r="D143" i="5"/>
  <c r="C143" i="5"/>
  <c r="D142" i="5"/>
  <c r="C142" i="5"/>
  <c r="D140" i="5"/>
  <c r="C140" i="5"/>
  <c r="C134" i="5"/>
  <c r="C133" i="5"/>
  <c r="C130" i="5"/>
  <c r="C129" i="5"/>
  <c r="C128" i="5"/>
  <c r="C125" i="5"/>
  <c r="C124" i="5"/>
  <c r="C120" i="5" s="1"/>
  <c r="C115" i="5" s="1"/>
  <c r="C122" i="5"/>
  <c r="C121" i="5"/>
  <c r="C118" i="5"/>
  <c r="C117" i="5"/>
  <c r="C116" i="5"/>
  <c r="D113" i="5"/>
  <c r="C113" i="5"/>
  <c r="D112" i="5"/>
  <c r="C112" i="5"/>
  <c r="C110" i="5"/>
  <c r="C109" i="5"/>
  <c r="C106" i="5"/>
  <c r="C101" i="5" s="1"/>
  <c r="C105" i="5"/>
  <c r="C103" i="5"/>
  <c r="C102" i="5"/>
  <c r="C99" i="5"/>
  <c r="C95" i="5" s="1"/>
  <c r="C97" i="5"/>
  <c r="C96" i="5"/>
  <c r="C92" i="5"/>
  <c r="C91" i="5"/>
  <c r="C90" i="5"/>
  <c r="C88" i="5"/>
  <c r="C87" i="5"/>
  <c r="C86" i="5"/>
  <c r="C84" i="5"/>
  <c r="C83" i="5"/>
  <c r="C81" i="5"/>
  <c r="C78" i="5" s="1"/>
  <c r="C79" i="5"/>
  <c r="C76" i="5"/>
  <c r="C74" i="5"/>
  <c r="C72" i="5"/>
  <c r="D70" i="5"/>
  <c r="C70" i="5"/>
  <c r="C65" i="5"/>
  <c r="C51" i="5" s="1"/>
  <c r="C63" i="5"/>
  <c r="C52" i="5"/>
  <c r="C47" i="5"/>
  <c r="C46" i="5"/>
  <c r="C45" i="5"/>
  <c r="C42" i="5"/>
  <c r="C41" i="5"/>
  <c r="C40" i="5"/>
  <c r="C38" i="5"/>
  <c r="C37" i="5"/>
  <c r="C36" i="5"/>
  <c r="C34" i="5"/>
  <c r="C33" i="5"/>
  <c r="C32" i="5"/>
  <c r="C16" i="5"/>
  <c r="D16" i="5" s="1"/>
  <c r="C10" i="5"/>
  <c r="D10" i="5" s="1"/>
  <c r="B10" i="5"/>
  <c r="D9" i="5"/>
  <c r="D8" i="5"/>
  <c r="D7" i="5"/>
  <c r="C6" i="5"/>
  <c r="B6" i="5"/>
  <c r="D6" i="5" s="1"/>
  <c r="C5" i="5"/>
  <c r="D5" i="5" s="1"/>
  <c r="B5" i="5"/>
  <c r="F42" i="4"/>
  <c r="E42" i="4"/>
  <c r="D42" i="4"/>
  <c r="C42" i="4"/>
  <c r="B42" i="4"/>
  <c r="F41" i="4"/>
  <c r="E41" i="4"/>
  <c r="F40" i="4"/>
  <c r="E40" i="4"/>
  <c r="D40" i="4"/>
  <c r="C40" i="4"/>
  <c r="B40" i="4"/>
  <c r="F39" i="4"/>
  <c r="E39" i="4"/>
  <c r="D39" i="4"/>
  <c r="C39" i="4"/>
  <c r="B39" i="4"/>
  <c r="F34" i="4"/>
  <c r="D34" i="4"/>
  <c r="C34" i="4"/>
  <c r="B34" i="4"/>
  <c r="E34" i="4" s="1"/>
  <c r="F33" i="4"/>
  <c r="E33" i="4"/>
  <c r="F32" i="4"/>
  <c r="E32" i="4"/>
  <c r="D32" i="4"/>
  <c r="C32" i="4"/>
  <c r="B32" i="4"/>
  <c r="F31" i="4"/>
  <c r="D31" i="4"/>
  <c r="E31" i="4" s="1"/>
  <c r="C31" i="4"/>
  <c r="B31" i="4"/>
  <c r="D21" i="4"/>
  <c r="B21" i="4"/>
  <c r="E21" i="4" s="1"/>
  <c r="E20" i="4"/>
  <c r="D19" i="4"/>
  <c r="B19" i="4"/>
  <c r="E19" i="4" s="1"/>
  <c r="E18" i="4"/>
  <c r="D18" i="4"/>
  <c r="B18" i="4"/>
  <c r="E17" i="4"/>
  <c r="D17" i="4"/>
  <c r="B17" i="4"/>
  <c r="D16" i="4"/>
  <c r="F16" i="4" s="1"/>
  <c r="B16" i="4"/>
  <c r="D11" i="4"/>
  <c r="B11" i="4"/>
  <c r="E11" i="4" s="1"/>
  <c r="E10" i="4"/>
  <c r="E9" i="4"/>
  <c r="D9" i="4"/>
  <c r="B9" i="4"/>
  <c r="D8" i="4"/>
  <c r="B8" i="4"/>
  <c r="E8" i="4" s="1"/>
  <c r="E7" i="4"/>
  <c r="D7" i="4"/>
  <c r="B7" i="4"/>
  <c r="F6" i="4"/>
  <c r="E6" i="4"/>
  <c r="D6" i="4"/>
  <c r="B6" i="4"/>
  <c r="F255" i="3"/>
  <c r="E255" i="3"/>
  <c r="F254" i="3"/>
  <c r="E254" i="3"/>
  <c r="D253" i="3"/>
  <c r="C253" i="3"/>
  <c r="B253" i="3"/>
  <c r="F252" i="3"/>
  <c r="E252" i="3"/>
  <c r="F251" i="3"/>
  <c r="E251" i="3"/>
  <c r="F250" i="3"/>
  <c r="E250" i="3"/>
  <c r="F249" i="3"/>
  <c r="E249" i="3"/>
  <c r="D248" i="3"/>
  <c r="C248" i="3"/>
  <c r="B248" i="3"/>
  <c r="F247" i="3"/>
  <c r="E247" i="3"/>
  <c r="F246" i="3"/>
  <c r="E246" i="3"/>
  <c r="F245" i="3"/>
  <c r="E245" i="3"/>
  <c r="D244" i="3"/>
  <c r="C244" i="3"/>
  <c r="B244" i="3"/>
  <c r="F243" i="3"/>
  <c r="E243" i="3"/>
  <c r="F242" i="3"/>
  <c r="E242" i="3"/>
  <c r="F241" i="3"/>
  <c r="E241" i="3"/>
  <c r="F240" i="3"/>
  <c r="E240" i="3"/>
  <c r="F239" i="3"/>
  <c r="E239" i="3"/>
  <c r="D238" i="3"/>
  <c r="C238" i="3"/>
  <c r="B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D227" i="3"/>
  <c r="C227" i="3"/>
  <c r="B227" i="3"/>
  <c r="F226" i="3"/>
  <c r="E226" i="3"/>
  <c r="F225" i="3"/>
  <c r="E225" i="3"/>
  <c r="D224" i="3"/>
  <c r="C224" i="3"/>
  <c r="B224" i="3"/>
  <c r="F223" i="3"/>
  <c r="E223" i="3"/>
  <c r="F222" i="3"/>
  <c r="E222" i="3"/>
  <c r="D221" i="3"/>
  <c r="C221" i="3"/>
  <c r="B221" i="3"/>
  <c r="D220" i="3"/>
  <c r="C220" i="3"/>
  <c r="B220" i="3"/>
  <c r="F213" i="3"/>
  <c r="E213" i="3"/>
  <c r="F212" i="3"/>
  <c r="E212" i="3"/>
  <c r="D211" i="3"/>
  <c r="C211" i="3"/>
  <c r="B211" i="3"/>
  <c r="F210" i="3"/>
  <c r="E210" i="3"/>
  <c r="D209" i="3"/>
  <c r="C209" i="3"/>
  <c r="B209" i="3"/>
  <c r="E209" i="3" s="1"/>
  <c r="F208" i="3"/>
  <c r="E208" i="3"/>
  <c r="D207" i="3"/>
  <c r="C207" i="3"/>
  <c r="B207" i="3"/>
  <c r="E207" i="3" s="1"/>
  <c r="F206" i="3"/>
  <c r="E206" i="3"/>
  <c r="F205" i="3"/>
  <c r="E205" i="3"/>
  <c r="F204" i="3"/>
  <c r="E204" i="3"/>
  <c r="F203" i="3"/>
  <c r="E203" i="3"/>
  <c r="F202" i="3"/>
  <c r="E202" i="3"/>
  <c r="F201" i="3"/>
  <c r="E201" i="3"/>
  <c r="D200" i="3"/>
  <c r="C200" i="3"/>
  <c r="B200" i="3"/>
  <c r="F199" i="3"/>
  <c r="E199" i="3"/>
  <c r="F198" i="3"/>
  <c r="E198" i="3"/>
  <c r="D197" i="3"/>
  <c r="C197" i="3"/>
  <c r="B197" i="3"/>
  <c r="F196" i="3"/>
  <c r="E196" i="3"/>
  <c r="D195" i="3"/>
  <c r="C195" i="3"/>
  <c r="B195" i="3"/>
  <c r="F194" i="3"/>
  <c r="E194" i="3"/>
  <c r="D193" i="3"/>
  <c r="C193" i="3"/>
  <c r="B193" i="3"/>
  <c r="D192" i="3"/>
  <c r="C192" i="3"/>
  <c r="B192" i="3"/>
  <c r="F186" i="3"/>
  <c r="E186" i="3"/>
  <c r="D185" i="3"/>
  <c r="C185" i="3"/>
  <c r="F185" i="3" s="1"/>
  <c r="B185" i="3"/>
  <c r="E185" i="3" s="1"/>
  <c r="F184" i="3"/>
  <c r="E184" i="3"/>
  <c r="D183" i="3"/>
  <c r="C183" i="3"/>
  <c r="B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D176" i="3"/>
  <c r="C176" i="3"/>
  <c r="B176" i="3"/>
  <c r="F175" i="3"/>
  <c r="E175" i="3"/>
  <c r="F174" i="3"/>
  <c r="E174" i="3"/>
  <c r="D173" i="3"/>
  <c r="C173" i="3"/>
  <c r="B173" i="3"/>
  <c r="F172" i="3"/>
  <c r="E172" i="3"/>
  <c r="D171" i="3"/>
  <c r="C171" i="3"/>
  <c r="B171" i="3"/>
  <c r="F170" i="3"/>
  <c r="E170" i="3"/>
  <c r="D169" i="3"/>
  <c r="C169" i="3"/>
  <c r="B169" i="3"/>
  <c r="D168" i="3"/>
  <c r="C168" i="3"/>
  <c r="B168" i="3"/>
  <c r="E161" i="3"/>
  <c r="D160" i="3"/>
  <c r="B160" i="3"/>
  <c r="D159" i="3"/>
  <c r="B159" i="3"/>
  <c r="E158" i="3"/>
  <c r="D157" i="3"/>
  <c r="B157" i="3"/>
  <c r="E157" i="3" s="1"/>
  <c r="E154" i="3"/>
  <c r="E153" i="3"/>
  <c r="E152" i="3"/>
  <c r="E151" i="3"/>
  <c r="E149" i="3"/>
  <c r="E148" i="3"/>
  <c r="D147" i="3"/>
  <c r="B147" i="3"/>
  <c r="E145" i="3"/>
  <c r="D144" i="3"/>
  <c r="B144" i="3"/>
  <c r="B141" i="3" s="1"/>
  <c r="E143" i="3"/>
  <c r="D142" i="3"/>
  <c r="B142" i="3"/>
  <c r="E142" i="3" s="1"/>
  <c r="E139" i="3"/>
  <c r="D138" i="3"/>
  <c r="B138" i="3"/>
  <c r="E138" i="3" s="1"/>
  <c r="E137" i="3"/>
  <c r="D136" i="3"/>
  <c r="B136" i="3"/>
  <c r="E135" i="3"/>
  <c r="D134" i="3"/>
  <c r="B134" i="3"/>
  <c r="E132" i="3"/>
  <c r="E131" i="3"/>
  <c r="D130" i="3"/>
  <c r="B130" i="3"/>
  <c r="D129" i="3"/>
  <c r="B129" i="3"/>
  <c r="E128" i="3"/>
  <c r="D127" i="3"/>
  <c r="B127" i="3"/>
  <c r="B123" i="3" s="1"/>
  <c r="E126" i="3"/>
  <c r="E125" i="3"/>
  <c r="D124" i="3"/>
  <c r="B124" i="3"/>
  <c r="E122" i="3"/>
  <c r="D121" i="3"/>
  <c r="B121" i="3"/>
  <c r="D120" i="3"/>
  <c r="B120" i="3"/>
  <c r="E119" i="3"/>
  <c r="D118" i="3"/>
  <c r="D115" i="3" s="1"/>
  <c r="B118" i="3"/>
  <c r="B115" i="3" s="1"/>
  <c r="E117" i="3"/>
  <c r="D116" i="3"/>
  <c r="B116" i="3"/>
  <c r="E114" i="3"/>
  <c r="E113" i="3"/>
  <c r="E112" i="3"/>
  <c r="E111" i="3"/>
  <c r="E110" i="3"/>
  <c r="E109" i="3"/>
  <c r="D108" i="3"/>
  <c r="B108" i="3"/>
  <c r="E107" i="3"/>
  <c r="D106" i="3"/>
  <c r="B106" i="3"/>
  <c r="E106" i="3" s="1"/>
  <c r="E105" i="3"/>
  <c r="E104" i="3"/>
  <c r="E103" i="3"/>
  <c r="E102" i="3"/>
  <c r="E101" i="3"/>
  <c r="E100" i="3"/>
  <c r="E99" i="3"/>
  <c r="E98" i="3"/>
  <c r="E97" i="3"/>
  <c r="D96" i="3"/>
  <c r="B96" i="3"/>
  <c r="E95" i="3"/>
  <c r="E94" i="3"/>
  <c r="E93" i="3"/>
  <c r="E92" i="3"/>
  <c r="E91" i="3"/>
  <c r="E90" i="3"/>
  <c r="D89" i="3"/>
  <c r="B89" i="3"/>
  <c r="E88" i="3"/>
  <c r="E87" i="3"/>
  <c r="E86" i="3"/>
  <c r="E85" i="3"/>
  <c r="D84" i="3"/>
  <c r="B84" i="3"/>
  <c r="E82" i="3"/>
  <c r="D81" i="3"/>
  <c r="B81" i="3"/>
  <c r="E80" i="3"/>
  <c r="D79" i="3"/>
  <c r="B79" i="3"/>
  <c r="E78" i="3"/>
  <c r="D77" i="3"/>
  <c r="B77" i="3"/>
  <c r="D74" i="3"/>
  <c r="F74" i="3" s="1"/>
  <c r="B74" i="3"/>
  <c r="E68" i="3"/>
  <c r="D67" i="3"/>
  <c r="D64" i="3" s="1"/>
  <c r="B67" i="3"/>
  <c r="B64" i="3" s="1"/>
  <c r="E64" i="3" s="1"/>
  <c r="E66" i="3"/>
  <c r="D65" i="3"/>
  <c r="B65" i="3"/>
  <c r="E65" i="3" s="1"/>
  <c r="E63" i="3"/>
  <c r="D62" i="3"/>
  <c r="B62" i="3"/>
  <c r="E62" i="3" s="1"/>
  <c r="F61" i="3"/>
  <c r="D61" i="3"/>
  <c r="B61" i="3"/>
  <c r="E61" i="3" s="1"/>
  <c r="E60" i="3"/>
  <c r="D59" i="3"/>
  <c r="D56" i="3" s="1"/>
  <c r="B59" i="3"/>
  <c r="E58" i="3"/>
  <c r="D57" i="3"/>
  <c r="B57" i="3"/>
  <c r="E55" i="3"/>
  <c r="E54" i="3"/>
  <c r="D53" i="3"/>
  <c r="B53" i="3"/>
  <c r="E52" i="3"/>
  <c r="E51" i="3"/>
  <c r="E50" i="3"/>
  <c r="D49" i="3"/>
  <c r="B49" i="3"/>
  <c r="E48" i="3"/>
  <c r="E47" i="3"/>
  <c r="D46" i="3"/>
  <c r="B46" i="3"/>
  <c r="E44" i="3"/>
  <c r="E43" i="3"/>
  <c r="E42" i="3"/>
  <c r="E41" i="3"/>
  <c r="D40" i="3"/>
  <c r="D36" i="3" s="1"/>
  <c r="B40" i="3"/>
  <c r="B36" i="3" s="1"/>
  <c r="E39" i="3"/>
  <c r="E38" i="3"/>
  <c r="D37" i="3"/>
  <c r="B37" i="3"/>
  <c r="E37" i="3" s="1"/>
  <c r="E35" i="3"/>
  <c r="E34" i="3"/>
  <c r="D33" i="3"/>
  <c r="B33" i="3"/>
  <c r="E33" i="3" s="1"/>
  <c r="E32" i="3"/>
  <c r="D31" i="3"/>
  <c r="B31" i="3"/>
  <c r="E30" i="3"/>
  <c r="D29" i="3"/>
  <c r="B29" i="3"/>
  <c r="E29" i="3" s="1"/>
  <c r="E28" i="3"/>
  <c r="E27" i="3"/>
  <c r="D26" i="3"/>
  <c r="B26" i="3"/>
  <c r="E25" i="3"/>
  <c r="E24" i="3"/>
  <c r="D23" i="3"/>
  <c r="E22" i="3"/>
  <c r="D21" i="3"/>
  <c r="B21" i="3"/>
  <c r="E21" i="3" s="1"/>
  <c r="E19" i="3"/>
  <c r="D18" i="3"/>
  <c r="B18" i="3"/>
  <c r="E17" i="3"/>
  <c r="E16" i="3"/>
  <c r="D15" i="3"/>
  <c r="B15" i="3"/>
  <c r="E14" i="3"/>
  <c r="E13" i="3"/>
  <c r="E12" i="3"/>
  <c r="E11" i="3"/>
  <c r="E10" i="3"/>
  <c r="D9" i="3"/>
  <c r="B9" i="3"/>
  <c r="F6" i="3"/>
  <c r="D6" i="3"/>
  <c r="E6" i="3" s="1"/>
  <c r="B6" i="3"/>
  <c r="F32" i="2"/>
  <c r="E32" i="2"/>
  <c r="D31" i="2"/>
  <c r="C31" i="2"/>
  <c r="B31" i="2"/>
  <c r="F30" i="2"/>
  <c r="E30" i="2"/>
  <c r="F29" i="2"/>
  <c r="E29" i="2"/>
  <c r="D28" i="2"/>
  <c r="C28" i="2"/>
  <c r="B28" i="2"/>
  <c r="F27" i="2"/>
  <c r="E27" i="2"/>
  <c r="D27" i="2"/>
  <c r="C27" i="2"/>
  <c r="B27" i="2"/>
  <c r="D23" i="2"/>
  <c r="C23" i="2"/>
  <c r="B23" i="2"/>
  <c r="D22" i="2"/>
  <c r="C22" i="2"/>
  <c r="B22" i="2"/>
  <c r="F21" i="2"/>
  <c r="E21" i="2"/>
  <c r="F20" i="2"/>
  <c r="E20" i="2"/>
  <c r="C400" i="5" l="1"/>
  <c r="C395" i="5" s="1"/>
  <c r="C325" i="5"/>
  <c r="C308" i="5"/>
  <c r="C359" i="5"/>
  <c r="C379" i="5"/>
  <c r="C94" i="5"/>
  <c r="C189" i="5"/>
  <c r="C161" i="5"/>
  <c r="C132" i="5"/>
  <c r="C127" i="5" s="1"/>
  <c r="C238" i="5"/>
  <c r="C324" i="5"/>
  <c r="C408" i="5"/>
  <c r="C496" i="5"/>
  <c r="C31" i="5"/>
  <c r="C108" i="5"/>
  <c r="C206" i="5"/>
  <c r="C69" i="5"/>
  <c r="C50" i="5" s="1"/>
  <c r="C44" i="5" s="1"/>
  <c r="C269" i="5"/>
  <c r="C307" i="5"/>
  <c r="F244" i="3"/>
  <c r="D155" i="3"/>
  <c r="E155" i="3" s="1"/>
  <c r="E211" i="3"/>
  <c r="E46" i="3"/>
  <c r="D76" i="3"/>
  <c r="E121" i="3"/>
  <c r="F238" i="3"/>
  <c r="E53" i="3"/>
  <c r="D83" i="3"/>
  <c r="E115" i="3"/>
  <c r="E238" i="3"/>
  <c r="C187" i="3"/>
  <c r="F197" i="3"/>
  <c r="B83" i="3"/>
  <c r="E83" i="3" s="1"/>
  <c r="F169" i="3"/>
  <c r="F253" i="3"/>
  <c r="E127" i="3"/>
  <c r="D133" i="3"/>
  <c r="F248" i="3"/>
  <c r="E57" i="3"/>
  <c r="E120" i="3"/>
  <c r="B45" i="3"/>
  <c r="F171" i="3"/>
  <c r="D45" i="3"/>
  <c r="D123" i="3"/>
  <c r="E193" i="3"/>
  <c r="E84" i="3"/>
  <c r="F209" i="3"/>
  <c r="E248" i="3"/>
  <c r="E31" i="3"/>
  <c r="E36" i="3"/>
  <c r="E183" i="3"/>
  <c r="F207" i="3"/>
  <c r="E244" i="3"/>
  <c r="E108" i="3"/>
  <c r="E118" i="3"/>
  <c r="E123" i="3"/>
  <c r="E169" i="3"/>
  <c r="F193" i="3"/>
  <c r="B8" i="3"/>
  <c r="E67" i="3"/>
  <c r="E89" i="3"/>
  <c r="B256" i="3"/>
  <c r="E40" i="3"/>
  <c r="E26" i="3"/>
  <c r="E147" i="3"/>
  <c r="E77" i="3"/>
  <c r="E130" i="3"/>
  <c r="E160" i="3"/>
  <c r="F200" i="3"/>
  <c r="E221" i="3"/>
  <c r="E253" i="3"/>
  <c r="F221" i="3"/>
  <c r="E116" i="3"/>
  <c r="E9" i="3"/>
  <c r="E124" i="3"/>
  <c r="D146" i="3"/>
  <c r="D140" i="3" s="1"/>
  <c r="E171" i="3"/>
  <c r="B76" i="3"/>
  <c r="E76" i="3" s="1"/>
  <c r="E176" i="3"/>
  <c r="E195" i="3"/>
  <c r="E200" i="3"/>
  <c r="B214" i="3"/>
  <c r="E134" i="3"/>
  <c r="F176" i="3"/>
  <c r="F195" i="3"/>
  <c r="C256" i="3"/>
  <c r="E168" i="3"/>
  <c r="E192" i="3"/>
  <c r="E220" i="3"/>
  <c r="D256" i="3"/>
  <c r="E74" i="3"/>
  <c r="B133" i="3"/>
  <c r="F168" i="3"/>
  <c r="F183" i="3"/>
  <c r="F192" i="3"/>
  <c r="F220" i="3"/>
  <c r="F211" i="3"/>
  <c r="D187" i="3"/>
  <c r="F187" i="3" s="1"/>
  <c r="D214" i="3"/>
  <c r="E227" i="3"/>
  <c r="D20" i="3"/>
  <c r="D7" i="3" s="1"/>
  <c r="E49" i="3"/>
  <c r="E59" i="3"/>
  <c r="E129" i="3"/>
  <c r="E159" i="3"/>
  <c r="F227" i="3"/>
  <c r="F31" i="2"/>
  <c r="F16" i="2"/>
  <c r="F22" i="2"/>
  <c r="E28" i="2"/>
  <c r="F33" i="2"/>
  <c r="F19" i="2"/>
  <c r="E19" i="2"/>
  <c r="E22" i="2"/>
  <c r="E23" i="2"/>
  <c r="F23" i="2"/>
  <c r="E31" i="2"/>
  <c r="C340" i="5"/>
  <c r="C339" i="5"/>
  <c r="C422" i="5"/>
  <c r="C421" i="5"/>
  <c r="C490" i="5"/>
  <c r="C237" i="5"/>
  <c r="C256" i="5"/>
  <c r="C544" i="5"/>
  <c r="B56" i="3"/>
  <c r="E56" i="3" s="1"/>
  <c r="D141" i="3"/>
  <c r="E141" i="3" s="1"/>
  <c r="D8" i="3"/>
  <c r="E8" i="3" s="1"/>
  <c r="E15" i="3"/>
  <c r="E79" i="3"/>
  <c r="E173" i="3"/>
  <c r="E224" i="3"/>
  <c r="E136" i="3"/>
  <c r="F173" i="3"/>
  <c r="B187" i="3"/>
  <c r="E187" i="3" s="1"/>
  <c r="F224" i="3"/>
  <c r="F28" i="2"/>
  <c r="E81" i="3"/>
  <c r="E197" i="3"/>
  <c r="E96" i="3"/>
  <c r="C214" i="3"/>
  <c r="E23" i="3"/>
  <c r="E18" i="3"/>
  <c r="C371" i="5"/>
  <c r="E144" i="3"/>
  <c r="E16" i="4"/>
  <c r="C444" i="5"/>
  <c r="C358" i="5"/>
  <c r="C18" i="5" l="1"/>
  <c r="C489" i="5"/>
  <c r="E45" i="3"/>
  <c r="E133" i="3"/>
  <c r="D75" i="3"/>
  <c r="D162" i="3"/>
  <c r="F214" i="3"/>
  <c r="B75" i="3"/>
  <c r="E140" i="3"/>
  <c r="E256" i="3"/>
  <c r="F256" i="3"/>
  <c r="E214" i="3"/>
  <c r="D69" i="3"/>
  <c r="E69" i="3" s="1"/>
  <c r="E20" i="3"/>
  <c r="E146" i="3"/>
  <c r="C17" i="5"/>
  <c r="C560" i="5"/>
  <c r="E7" i="3"/>
  <c r="C437" i="5"/>
  <c r="C432" i="5"/>
  <c r="C483" i="5"/>
  <c r="E75" i="3" l="1"/>
  <c r="E162" i="3"/>
</calcChain>
</file>

<file path=xl/sharedStrings.xml><?xml version="1.0" encoding="utf-8"?>
<sst xmlns="http://schemas.openxmlformats.org/spreadsheetml/2006/main" count="976" uniqueCount="480">
  <si>
    <t>OPĆINA MAČE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</si>
  <si>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</si>
  <si>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</si>
  <si>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</si>
  <si>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</si>
  <si>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</si>
  <si>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</si>
  <si>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</si>
  <si>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</si>
  <si>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</si>
  <si>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</si>
  <si>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</si>
  <si>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</si>
  <si>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</si>
  <si>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</si>
  <si>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</si>
  <si>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</si>
  <si>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</si>
  <si>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</si>
  <si>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</si>
  <si>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</si>
  <si>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</si>
  <si>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</si>
  <si>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</si>
  <si>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</si>
  <si>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</si>
  <si>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 xml:space="preserve"> 61 Prihodi od poreza</t>
  </si>
  <si>
    <t xml:space="preserve">  611 Porez na dohodak</t>
  </si>
  <si>
    <t xml:space="preserve">   6111 Porez na dohodak od nesamostalnog rada</t>
  </si>
  <si>
    <t xml:space="preserve">   6112 Porez na dohodak od samostalnih djelatnosti</t>
  </si>
  <si>
    <t xml:space="preserve">   6113 Porez na dohodak od imovine i imovinskih prava</t>
  </si>
  <si>
    <t xml:space="preserve">   6114 Porez na dohodak od kapitala</t>
  </si>
  <si>
    <t xml:space="preserve">   6115 Porez na dohodak po godišnjoj prijavi</t>
  </si>
  <si>
    <t xml:space="preserve">  613 Porezi na imovinu</t>
  </si>
  <si>
    <t xml:space="preserve">   6131 Stalni porezi na nepokretnu imovinu (zemlju, zgrade, kuće i ostalo)</t>
  </si>
  <si>
    <t xml:space="preserve">   6134 Povremeni porezi na imovinu</t>
  </si>
  <si>
    <t xml:space="preserve">  614 Porezi na robu i usluge</t>
  </si>
  <si>
    <t xml:space="preserve">   6142 Porez na promet</t>
  </si>
  <si>
    <t xml:space="preserve"> 63 Pomoći iz inozemstva i od subjekata unutar općeg proračuna</t>
  </si>
  <si>
    <t xml:space="preserve">  632 Pomoći od međunarodnih organizacija te institucija i tijela EU</t>
  </si>
  <si>
    <t xml:space="preserve">   6323 Tekuće pomoći od institucija i tijela  EU</t>
  </si>
  <si>
    <t xml:space="preserve">  633 Pomoći proračunu iz drugih proračuna i izvanproračunskim korisnicima</t>
  </si>
  <si>
    <t xml:space="preserve">   6331 Tekuće pomoći proračunu iz drugih proračuna i izvanproračunskim korisnicima</t>
  </si>
  <si>
    <t xml:space="preserve">   6332 Kapitalne pomoći proračunu iz drugih proračuna i izvanproračunskim korisnicima</t>
  </si>
  <si>
    <t xml:space="preserve">  634 Pomoći od izvanproračunskih korisnika</t>
  </si>
  <si>
    <t xml:space="preserve">   6341 Tekuće pomoći od izvanproračunskih korisnika</t>
  </si>
  <si>
    <t xml:space="preserve">   6342 Kapitalne pomoći od izvanproračunskih korisnika</t>
  </si>
  <si>
    <t xml:space="preserve">  635 Pomoći izravnanja za decentralizirane funkcije i fiskalnog izravnavanja</t>
  </si>
  <si>
    <t xml:space="preserve">   6353 Pomoći fiskalnog izravnanja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</si>
  <si>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</si>
  <si>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</si>
  <si>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638 Pomoći temeljem prijenosa EU sredstava</t>
  </si>
  <si>
    <t xml:space="preserve">   6381 Tekuće pomoći temeljem prijenosa EU sredstava</t>
  </si>
  <si>
    <t xml:space="preserve">   6382 Kapitalne pomoći temeljem prijenosa EU sredstava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</si>
  <si>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</si>
  <si>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</si>
  <si>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</si>
  <si>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  6414 Prihodi od zateznih kamata</t>
  </si>
  <si>
    <t xml:space="preserve">  642 Prihodi od nefinancijske imovine</t>
  </si>
  <si>
    <t xml:space="preserve">   6421 Naknade za koncesije</t>
  </si>
  <si>
    <t xml:space="preserve">   6422 Prihodi od zakupa i iznajmljivanja imovine</t>
  </si>
  <si>
    <t xml:space="preserve">   6423 Naknada za korištenje nefinancijske imovine</t>
  </si>
  <si>
    <t xml:space="preserve">   6429 Ostali prihodi od nefinancijske imovine</t>
  </si>
  <si>
    <t xml:space="preserve"> 65 Prihodi od upravnih i admin. pristojbi, pristojbi po posebn.propisima i naknada</t>
  </si>
  <si>
    <t xml:space="preserve">  651 Upravne i administrativne pristojbe</t>
  </si>
  <si>
    <t xml:space="preserve">   6512 Županijske, gradske i općinske pristojbe i naknade</t>
  </si>
  <si>
    <t xml:space="preserve">   6514 Ostale pristojbe i naknade</t>
  </si>
  <si>
    <t xml:space="preserve">  652 Prihodi po posebnim propisima</t>
  </si>
  <si>
    <t xml:space="preserve">   6522 Prihodi vodnog gospodarstva</t>
  </si>
  <si>
    <t xml:space="preserve">   6524 Doprinosi za šume</t>
  </si>
  <si>
    <t xml:space="preserve">   6526 Ostali nespomenuti prihodi</t>
  </si>
  <si>
    <t xml:space="preserve">  653 Komunalni doprinosi i naknade</t>
  </si>
  <si>
    <t xml:space="preserve">   6531 Komunalni doprinosi</t>
  </si>
  <si>
    <t xml:space="preserve">   6532 Komunalne naknade</t>
  </si>
  <si>
    <t xml:space="preserve"> 66 Prihodi od prod.proizv.i robe te pruž.usl.i prih.od donac.te povr.po protes.jam.</t>
  </si>
  <si>
    <t xml:space="preserve">  661 Prihodi od prodaje proizvoda i robe te pruženih usluga</t>
  </si>
  <si>
    <t xml:space="preserve">   6615 Prihodi od pruženih usluga</t>
  </si>
  <si>
    <t xml:space="preserve">  663 Donacije od pr.i fiz.os.izvan općeg pror.te povrat don.i kapit.pom.po protes.jam</t>
  </si>
  <si>
    <t xml:space="preserve">   6631 Tekuće donacije</t>
  </si>
  <si>
    <t xml:space="preserve"> 67 Prihodi iz nadležnog proračuna i od HZZO-a temeljem ugovornih obveza</t>
  </si>
  <si>
    <t xml:space="preserve">  673 Prihodi od HZZO-a na temelju ugovornih obveza</t>
  </si>
  <si>
    <t xml:space="preserve">   6731 Prihodi od HZZO-a na temelju ugovornih obveza</t>
  </si>
  <si>
    <t xml:space="preserve"> 68 Kazne, upravne mjere i ostali prihodi</t>
  </si>
  <si>
    <t xml:space="preserve">  681 Kazne i upravne mjere</t>
  </si>
  <si>
    <t xml:space="preserve">   6819 Ostale kazne</t>
  </si>
  <si>
    <t xml:space="preserve">  683 Ostali prihodi</t>
  </si>
  <si>
    <t xml:space="preserve">   6831 Ostali prihodi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</si>
  <si>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</si>
  <si>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</si>
  <si>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</si>
  <si>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</si>
  <si>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</si>
  <si>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</si>
  <si>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</si>
  <si>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</si>
  <si>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</si>
  <si>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</si>
  <si>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</si>
  <si>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</si>
  <si>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</si>
  <si>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</si>
  <si>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</si>
  <si>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</si>
  <si>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</si>
  <si>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3222 Materijal i sirovine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</si>
  <si>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</si>
  <si>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</si>
  <si>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</si>
  <si>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</si>
  <si>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</si>
  <si>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</si>
  <si>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</si>
  <si>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</si>
  <si>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</si>
  <si>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</si>
  <si>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</si>
  <si>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</si>
  <si>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</si>
  <si>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</si>
  <si>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</si>
  <si>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</si>
  <si>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</si>
  <si>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3291 Naknade za rad predstavničkih i izvršnih tijela, povjerenstava i slično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</si>
  <si>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</si>
  <si>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</si>
  <si>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</si>
  <si>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</si>
  <si>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</si>
  <si>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</si>
  <si>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342 Kamate za primljene kredite i zajmove</t>
  </si>
  <si>
    <t xml:space="preserve">   3423 Kamate za primljene kredite i zajm.od kred.i ostalih fin.inst.izvan jav.sektora</t>
  </si>
  <si>
    <t xml:space="preserve">  343 Ostali financijski rashodi</t>
  </si>
  <si>
    <t xml:space="preserve">   3431 Bankarske usluge i usluge platnog prometa</t>
  </si>
  <si>
    <t xml:space="preserve"> 35 Subvencije</t>
  </si>
  <si>
    <t xml:space="preserve">  352 Subv.kred.i fin.instit,trg.dr, zadrugama, poljopr.i obrtnicima izvan javnog sekt</t>
  </si>
  <si>
    <t xml:space="preserve">   3523 Subvencije poljoprivrednicima i obrtnicima</t>
  </si>
  <si>
    <t xml:space="preserve"> 36 Pomoći dane u inozemstvo i unutar općeg proračuna</t>
  </si>
  <si>
    <t xml:space="preserve">  363 Pomoći drugom proračunu i izvanpror.korisnicima</t>
  </si>
  <si>
    <t xml:space="preserve">   3631 Tekuće pomoći unutar općeg proračuna</t>
  </si>
  <si>
    <t xml:space="preserve">   3632 Kapitalne pomoći unutar općeg proračuna</t>
  </si>
  <si>
    <t xml:space="preserve">  366 Pomoći proračunskim korisnicima drugih proračuna</t>
  </si>
  <si>
    <t xml:space="preserve">   3661 Tekuće pomoći proračunskim korisnicima drugih proračuna</t>
  </si>
  <si>
    <t xml:space="preserve"> 37 Naknade građanima i kućanstvima na temelju osiguranja i druge naknade</t>
  </si>
  <si>
    <t xml:space="preserve">  372 Ostale naknade građanima i kućanstvima iz proračuna</t>
  </si>
  <si>
    <t xml:space="preserve">   3721 Naknade građanima i kućanstvima u novcu</t>
  </si>
  <si>
    <t xml:space="preserve">   3722 Naknade građanima i kućanstvima u naravi</t>
  </si>
  <si>
    <t xml:space="preserve"> 38 Rashodi za donacije, kazne, naknade šteta i kapitalne pomoći</t>
  </si>
  <si>
    <t xml:space="preserve">  381 Tekuće donacije</t>
  </si>
  <si>
    <t xml:space="preserve">   3811 Tekuće donacije u novcu</t>
  </si>
  <si>
    <t xml:space="preserve">  385 Izvanredni rashodi</t>
  </si>
  <si>
    <t xml:space="preserve">   3851 Izvanredni rashodi</t>
  </si>
  <si>
    <t xml:space="preserve">  386 Kapitalne pomoći</t>
  </si>
  <si>
    <t xml:space="preserve">   3861 Kapitalne pomoći kreditnim i ostalim financ.instit.te trg.društv. u jav.sektoru</t>
  </si>
  <si>
    <t xml:space="preserve"> 41 Rashodi za nabavu neproizvedene dugotrajne imovine</t>
  </si>
  <si>
    <t xml:space="preserve">  411 Materijalna imovina - prirodna bogatstva</t>
  </si>
  <si>
    <t xml:space="preserve">   4111 Zemljište</t>
  </si>
  <si>
    <t xml:space="preserve">  412 Nematerijalna imovina</t>
  </si>
  <si>
    <t xml:space="preserve">   4126 Ostala nematerijalna imovina</t>
  </si>
  <si>
    <t xml:space="preserve"> 42 Rashodi za nabavu proizvedene dugotrajne imovine</t>
  </si>
  <si>
    <t xml:space="preserve">  421 Građevinski objekti</t>
  </si>
  <si>
    <t xml:space="preserve">   4212 Poslovni objekti</t>
  </si>
  <si>
    <t xml:space="preserve">   4214 Ostali građevinski objekti</t>
  </si>
  <si>
    <t xml:space="preserve">  422 Postrojenja i oprema</t>
  </si>
  <si>
    <t xml:space="preserve">   4221 Uredska oprema i namještaj</t>
  </si>
  <si>
    <t xml:space="preserve">   4222 Komunikacijska oprema</t>
  </si>
  <si>
    <t xml:space="preserve">   4223 Oprema za održavanje i zaštitu</t>
  </si>
  <si>
    <t xml:space="preserve">   4227 Uređaji, strojevi i oprema za ostale namjene</t>
  </si>
  <si>
    <t xml:space="preserve">  426 Nematerijalna proizvedena imovina</t>
  </si>
  <si>
    <t xml:space="preserve">   4262 Ulaganja u računalne programe</t>
  </si>
  <si>
    <t xml:space="preserve"> 45 Rashodi za dodatna ulaganja na nefinancijskoj imovini</t>
  </si>
  <si>
    <t xml:space="preserve">  451 Dodatna ulaganja na građevinskim objektima</t>
  </si>
  <si>
    <t xml:space="preserve">   4511 Dodatna ulaganja na građevinskim objektima</t>
  </si>
  <si>
    <t>IZVJEŠTAJ O PRIHODIMA I RASHODIMA PREMA IZVORIMA FINANCIRANJA</t>
  </si>
  <si>
    <t>1 OPĆI PRIHODI I PRIMICI</t>
  </si>
  <si>
    <t xml:space="preserve"> 11 Opći prihodi i primici</t>
  </si>
  <si>
    <t>3 VLASTITI PRIHODI</t>
  </si>
  <si>
    <t>4 PRIHODI ZA POSEBNE NAMJENE</t>
  </si>
  <si>
    <t xml:space="preserve"> 43 Ostali prihodi za posebne namjene-vrtić</t>
  </si>
  <si>
    <t>5 POMOĆI</t>
  </si>
  <si>
    <t xml:space="preserve"> 51 Pomoći iz županijskog proračuna</t>
  </si>
  <si>
    <t xml:space="preserve"> 52 Ostale pomoći</t>
  </si>
  <si>
    <t xml:space="preserve"> 53 Pomoći od izvan pro.kor.-ŽUC, Hrv. vode,HZZ</t>
  </si>
  <si>
    <t xml:space="preserve"> 56 Pomoći- ostali prihodi</t>
  </si>
  <si>
    <t>6 DONACIJE</t>
  </si>
  <si>
    <t xml:space="preserve"> 61 Donacije</t>
  </si>
  <si>
    <t>7 PRIHODI OD PRODAJE ILI ZAMJENE NEFINANC. IMOVINE I NAKNADE S NASLOVA OSIGURANJA</t>
  </si>
  <si>
    <t xml:space="preserve"> 71 Prihodi od prodaje ili zamjene nefin.imovine</t>
  </si>
  <si>
    <t>8 NAMJENSKI PRIMICI</t>
  </si>
  <si>
    <t xml:space="preserve"> 81 Namjenski primici- od fin. im. i zaduživanja</t>
  </si>
  <si>
    <t xml:space="preserve"> 91 Preneseni višak</t>
  </si>
  <si>
    <t xml:space="preserve"> 95 Preneseni višak-pomoć iz drž.proračuna</t>
  </si>
  <si>
    <t>IZVJEŠTAJ O RASHODIMA PREMA FUNKCIJSKOJ KLASIFIKACIJI</t>
  </si>
  <si>
    <t>01 Opće javne usluge</t>
  </si>
  <si>
    <t xml:space="preserve"> 0111 izvršna i zakonodavna tijela</t>
  </si>
  <si>
    <t xml:space="preserve"> 0131 Opće usluge vezane za službenike</t>
  </si>
  <si>
    <t>03 Javni red i sigurnost</t>
  </si>
  <si>
    <t xml:space="preserve"> 0320 Usluge protupožarne zaštite</t>
  </si>
  <si>
    <t xml:space="preserve"> 0360 Rashodi za javni red i sigurnost koji nisu drugdje svrstani</t>
  </si>
  <si>
    <t>04 Ekonomski poslovi</t>
  </si>
  <si>
    <t xml:space="preserve"> 0411 Opći ekonomski i trgovački poslovi</t>
  </si>
  <si>
    <t xml:space="preserve"> 0412 Opći poslovi vezani uz rad</t>
  </si>
  <si>
    <t xml:space="preserve"> 0421 Subvencije</t>
  </si>
  <si>
    <t xml:space="preserve"> 0432 Nafta i prirodni plin</t>
  </si>
  <si>
    <t xml:space="preserve"> 0435 Električna energija</t>
  </si>
  <si>
    <t xml:space="preserve"> 0460 Komunikacije</t>
  </si>
  <si>
    <t xml:space="preserve"> 0472 Hoteli i restorani</t>
  </si>
  <si>
    <t xml:space="preserve"> 0473 Turizam</t>
  </si>
  <si>
    <t xml:space="preserve"> 049 Ekonomski poslovi koji nisu drugdje svrstani</t>
  </si>
  <si>
    <t xml:space="preserve"> 0490 Ekonomski poslovi koji nisu drugdje svrstani</t>
  </si>
  <si>
    <t>06 Usluge unaprjeđenja stanovanja i zajednice</t>
  </si>
  <si>
    <t xml:space="preserve"> 0610 Razvoj stanovanja</t>
  </si>
  <si>
    <t xml:space="preserve"> 0620 Razvoj zajednice</t>
  </si>
  <si>
    <t xml:space="preserve"> 0630 Opskrba vodom</t>
  </si>
  <si>
    <t xml:space="preserve"> 0640 Ulična rasvjeta</t>
  </si>
  <si>
    <t xml:space="preserve"> 0660 Rashodi vezani uz stanovanje i komunalne pogodnosti koje nisu drugdje svrstani</t>
  </si>
  <si>
    <t>08 Rekreacija, kultura i religija</t>
  </si>
  <si>
    <t xml:space="preserve"> 0810 Službe rekreacije i sporta</t>
  </si>
  <si>
    <t xml:space="preserve"> 0820 Služba kulture</t>
  </si>
  <si>
    <t xml:space="preserve"> 0840 Religijske i druge službe zajednice</t>
  </si>
  <si>
    <t>09 Obrazovanje</t>
  </si>
  <si>
    <t xml:space="preserve"> 0911 Predškolsko obrazovanje</t>
  </si>
  <si>
    <t xml:space="preserve"> 0912 Osnovno obrazovanje</t>
  </si>
  <si>
    <t xml:space="preserve"> 0922 Naknade i pomoći učenicima i studentima</t>
  </si>
  <si>
    <t xml:space="preserve"> 0940 Visoka naobrazba</t>
  </si>
  <si>
    <t>10 Socijalna zaštita</t>
  </si>
  <si>
    <t xml:space="preserve"> 1040 Obitelj i djeca</t>
  </si>
  <si>
    <t xml:space="preserve"> 1090 Aktivnosti socijalne zaštite koje nisu drugdje svrstane</t>
  </si>
  <si>
    <t xml:space="preserve"> RAČUN FINANCIRANJA</t>
  </si>
  <si>
    <t>IZVJEŠTAJ RAČUNA FINANCIRANJA PREMA EKONOMSKOJ KLASIFIKACIJI</t>
  </si>
  <si>
    <t>PRIMICI</t>
  </si>
  <si>
    <t xml:space="preserve"> 84 Primici od zaduživanja</t>
  </si>
  <si>
    <t xml:space="preserve">  844 Primljeni krediti i zajmovi od kreditnih i ostalih fin. inst. izvan jav. sek.</t>
  </si>
  <si>
    <t xml:space="preserve">   8443 Primljeni krediti od tuzemnih kreditnih institucija izvan javnog sektora</t>
  </si>
  <si>
    <t>IZDACI</t>
  </si>
  <si>
    <t xml:space="preserve"> 54 Izdaci za otplatu glavnice primljenih kredita i zajmova</t>
  </si>
  <si>
    <t xml:space="preserve">  544 Otplata glavnice primlj.kredita i zajm.od kred. i finan.inst. izvan jav.sektora</t>
  </si>
  <si>
    <t xml:space="preserve">   5443 Otplata glavnice primljenih kredita od tuzem. kred.instit. izvan javnog sektora</t>
  </si>
  <si>
    <t>IZVJEŠTAJ RAČUNA FINANCIRANJA PREMA IZVORIMA FINANCIRANJA</t>
  </si>
  <si>
    <t>II. POSEBNI DIO</t>
  </si>
  <si>
    <t>IZVJEŠTAJ PO ORGANIZACIJSKOJ KLASIFIKACIJI</t>
  </si>
  <si>
    <t>RASHODI I IZDACI</t>
  </si>
  <si>
    <t>001 OPĆINSKO VIJEĆE,NAČELNIK,JUO</t>
  </si>
  <si>
    <t xml:space="preserve"> 00101 OPĆINSKO VIJEĆE I NAČELNIK</t>
  </si>
  <si>
    <t xml:space="preserve"> 00102 JEDINSTVENI UPRAVNI ODJEL</t>
  </si>
  <si>
    <t xml:space="preserve"> 00103 PRORAČUNSKI KORISNIK DJEČJI VRTIĆ MAČIĆI RKP 52160</t>
  </si>
  <si>
    <t>IZVJEŠTAJ PO PROGRAMSKOJ KLASIFIKACIJI</t>
  </si>
  <si>
    <t xml:space="preserve">            Rekapitulacija izvora financiranja</t>
  </si>
  <si>
    <t xml:space="preserve">            11 Opći prihodi i primici</t>
  </si>
  <si>
    <t xml:space="preserve">1.219.587,44 </t>
  </si>
  <si>
    <t xml:space="preserve">828.114,27 </t>
  </si>
  <si>
    <t xml:space="preserve">15.800,00 </t>
  </si>
  <si>
    <t xml:space="preserve">6.198,25 </t>
  </si>
  <si>
    <t xml:space="preserve">101.300,00 </t>
  </si>
  <si>
    <t xml:space="preserve">79.158,84 </t>
  </si>
  <si>
    <t xml:space="preserve">            51 Pomoći iz županijskog proračuna</t>
  </si>
  <si>
    <t xml:space="preserve">5.850,00 </t>
  </si>
  <si>
    <t xml:space="preserve">5.833,46 </t>
  </si>
  <si>
    <t xml:space="preserve">            52 Ostale pomoći</t>
  </si>
  <si>
    <t xml:space="preserve">906.739,58 </t>
  </si>
  <si>
    <t xml:space="preserve">876.276,74 </t>
  </si>
  <si>
    <t xml:space="preserve">            53 Pomoći od izvan pro.kor.-ŽUC, Hrv. vode,HZZ</t>
  </si>
  <si>
    <t xml:space="preserve">98.300,00 </t>
  </si>
  <si>
    <t xml:space="preserve">105.017,72 </t>
  </si>
  <si>
    <t xml:space="preserve">162.400,00 </t>
  </si>
  <si>
    <t xml:space="preserve">15.082,16 </t>
  </si>
  <si>
    <t xml:space="preserve">            56 Pomoći- ostali prihodi</t>
  </si>
  <si>
    <t xml:space="preserve">26.830,00 </t>
  </si>
  <si>
    <t xml:space="preserve">9.589,05 </t>
  </si>
  <si>
    <t xml:space="preserve">            81 Namjenski primici- od fin. im. i zaduživanja</t>
  </si>
  <si>
    <t xml:space="preserve">200.000,00 </t>
  </si>
  <si>
    <t xml:space="preserve">139.982,78 </t>
  </si>
  <si>
    <t xml:space="preserve">            91 Preneseni višak</t>
  </si>
  <si>
    <t xml:space="preserve">200.955,53 </t>
  </si>
  <si>
    <t xml:space="preserve">131.463,82 </t>
  </si>
  <si>
    <t xml:space="preserve">            95 Preneseni višak-pomoć iz drž.proračuna</t>
  </si>
  <si>
    <t xml:space="preserve">52.400,00 </t>
  </si>
  <si>
    <t xml:space="preserve">50.000,00 </t>
  </si>
  <si>
    <t xml:space="preserve">  1001 RAZVOJ CIVILNOG DRUŠTVA</t>
  </si>
  <si>
    <t xml:space="preserve">   A100101 Novorođene bebe</t>
  </si>
  <si>
    <t xml:space="preserve">    11 Opći prihodi i primici</t>
  </si>
  <si>
    <t xml:space="preserve">     37 Naknade građanima i kućanstvima na temelju osiguranja i druge naknade</t>
  </si>
  <si>
    <t xml:space="preserve">      3721 Naknade građanima i kućanstvima u novcu</t>
  </si>
  <si>
    <t xml:space="preserve">   A100102 Crveni križ</t>
  </si>
  <si>
    <t xml:space="preserve">     38 Rashodi za donacije, kazne, naknade šteta i kapitalne pomoći</t>
  </si>
  <si>
    <t xml:space="preserve">      3811 Tekuće donacije u novcu</t>
  </si>
  <si>
    <t xml:space="preserve">   A100103 Donacije udrugama građana i socijalnim udrugama</t>
  </si>
  <si>
    <t xml:space="preserve">  1004 JAVNA UPRAVA I ADMINISTRACIJA</t>
  </si>
  <si>
    <t xml:space="preserve">   A100404 Naknade troškova osobama izvan radnog odnosa FP 0412</t>
  </si>
  <si>
    <t xml:space="preserve">     32 Materijalni rashodi</t>
  </si>
  <si>
    <t xml:space="preserve">      3237 Intelektualne i osobne usluge</t>
  </si>
  <si>
    <t xml:space="preserve">      3291 Naknade za rad predstavničkih i izvršnih tijela, povjerenstava i slično</t>
  </si>
  <si>
    <t xml:space="preserve">   A100405 Ostali rashodi poslovanja FP 0460</t>
  </si>
  <si>
    <t xml:space="preserve">      3225 Sitni inventar i autogume</t>
  </si>
  <si>
    <t xml:space="preserve">      3231 Usluge telefona, interneta, pošte i prijevoza</t>
  </si>
  <si>
    <t xml:space="preserve">      3232 Usluge tekućeg i investicijskog održavanja</t>
  </si>
  <si>
    <t xml:space="preserve">      3233 Usluge promidžbe i informiranja</t>
  </si>
  <si>
    <t xml:space="preserve">      3235 Zakupnine i najamnine</t>
  </si>
  <si>
    <t xml:space="preserve">      3238 Računalne usluge</t>
  </si>
  <si>
    <t xml:space="preserve">      3239 Ostale usluge</t>
  </si>
  <si>
    <t xml:space="preserve">      3294 Članarine i norme</t>
  </si>
  <si>
    <t xml:space="preserve">      3299 Ostali nespomenuti rashodi poslovanja</t>
  </si>
  <si>
    <t xml:space="preserve">      3851 Izvanredni rashodi</t>
  </si>
  <si>
    <t xml:space="preserve">     42 Rashodi za nabavu proizvedene dugotrajne imovine</t>
  </si>
  <si>
    <t xml:space="preserve">      4221 Uredska oprema i namještaj</t>
  </si>
  <si>
    <t xml:space="preserve">      4222 Komunikacijska oprema</t>
  </si>
  <si>
    <t xml:space="preserve">      4227 Uređaji, strojevi i oprema za ostale namjene</t>
  </si>
  <si>
    <t xml:space="preserve">    52 Ostale pomoći</t>
  </si>
  <si>
    <t xml:space="preserve">     41 Rashodi za nabavu neproizvedene dugotrajne imovine</t>
  </si>
  <si>
    <t xml:space="preserve">      4126 Ostala nematerijalna imovina</t>
  </si>
  <si>
    <t xml:space="preserve">     54 Izdaci za otplatu glavnice primljenih kredita i zajmova</t>
  </si>
  <si>
    <t xml:space="preserve">      5443 Otplata glavnice primljenih kredita od tuzem. kred.instit. izvan javnog sektora</t>
  </si>
  <si>
    <t xml:space="preserve">    56 Pomoći- ostali prihodi</t>
  </si>
  <si>
    <t xml:space="preserve">     34 Financijski rashodi</t>
  </si>
  <si>
    <t xml:space="preserve">      3423 Kamate za primljene kredite i zajm.od kred.i ostalih fin.inst.izvan jav.sektora</t>
  </si>
  <si>
    <t xml:space="preserve">    95 Preneseni višak-pomoć iz drž.proračuna</t>
  </si>
  <si>
    <t xml:space="preserve">   A100407 Sufinanciranje rada političkih stranaka</t>
  </si>
  <si>
    <t xml:space="preserve">   A100408 Ostali troškovi - reprezentacija i obiljež FP 0472</t>
  </si>
  <si>
    <t xml:space="preserve">      3293 Reprezentacija</t>
  </si>
  <si>
    <t xml:space="preserve">  1005 ORGANIZIRANJE I PROVOĐENJE ZAŠTITE I SPAŠAVANJA</t>
  </si>
  <si>
    <t xml:space="preserve">   A100501 Zaštita i spašavanje</t>
  </si>
  <si>
    <t xml:space="preserve">   A100502 DVD i Zagorska javna vatrogasna postrojba</t>
  </si>
  <si>
    <t xml:space="preserve">   K100501 Izgradnja i opremanje vatrogasnog doma</t>
  </si>
  <si>
    <t xml:space="preserve">      4212 Poslovni objekti</t>
  </si>
  <si>
    <t xml:space="preserve">    54 Pomoći- EU fondovi                 (638)</t>
  </si>
  <si>
    <t xml:space="preserve">  1006 RAZVOJ I UPRAVLJANJE SUSTAVA VODOOPSKRBE,ODVODNJE</t>
  </si>
  <si>
    <t xml:space="preserve">   A100601 Održavanje lokalnog vodovoda</t>
  </si>
  <si>
    <t xml:space="preserve">    41 Prihodi za posebne namjene       (652,653)</t>
  </si>
  <si>
    <t xml:space="preserve">   A100602 Vodovodna mreža</t>
  </si>
  <si>
    <t xml:space="preserve">    51 Pomoći iz županijskog proračuna</t>
  </si>
  <si>
    <t xml:space="preserve">      3861 Kapitalne pomoći kreditnim i ostalim financ.instit.te trg.društv. u jav.sektoru</t>
  </si>
  <si>
    <t xml:space="preserve">  1009  ODRŽAVANJE KOMUNALNE INFRASTRUKTURE</t>
  </si>
  <si>
    <t xml:space="preserve">   A100901 Javna rasvjeta - održavanje i potrošnja</t>
  </si>
  <si>
    <t xml:space="preserve">      3223 Energija</t>
  </si>
  <si>
    <t xml:space="preserve">   A100902 Tekuće održavanje komunalne infrastrukture FP 0435</t>
  </si>
  <si>
    <t xml:space="preserve">      3224 Materijal i dijelovi za tekuće i investicijsko održavanje</t>
  </si>
  <si>
    <t xml:space="preserve">      3234 Komunalne usluge</t>
  </si>
  <si>
    <t xml:space="preserve">      4214 Ostali građevinski objekti</t>
  </si>
  <si>
    <t xml:space="preserve">    31 Vlastiti prihodi                       (6615)</t>
  </si>
  <si>
    <t xml:space="preserve">   A100906 Higijeničarske usluge</t>
  </si>
  <si>
    <t xml:space="preserve">      3236 Zdravstvene i veterinarske usluge</t>
  </si>
  <si>
    <t xml:space="preserve">   K100901 Asfaltiranje nerazvrstanih cesta</t>
  </si>
  <si>
    <t xml:space="preserve">     36 Pomoći dane u inozemstvo i unutar općeg proračuna</t>
  </si>
  <si>
    <t xml:space="preserve">      3632 Kapitalne pomoći unutar općeg proračuna</t>
  </si>
  <si>
    <t xml:space="preserve">     45 Rashodi za dodatna ulaganja na nefinancijskoj imovini</t>
  </si>
  <si>
    <t xml:space="preserve">      4511 Dodatna ulaganja na građevinskim objektima</t>
  </si>
  <si>
    <t xml:space="preserve">    53 Pomoći od izvan pro.kor.-ŽUC, Hrv. vode,HZZ</t>
  </si>
  <si>
    <t xml:space="preserve">    91 Preneseni višak</t>
  </si>
  <si>
    <t xml:space="preserve">   K100902 Sanacija nestabilnih pokosa</t>
  </si>
  <si>
    <t xml:space="preserve">   K100904 Proširenje groblja</t>
  </si>
  <si>
    <t xml:space="preserve">   K100906 rekonstrukcija ceste- cesta pod mačanske brege</t>
  </si>
  <si>
    <t xml:space="preserve">    81 Namjenski primici- od fin. im. i zaduživanja</t>
  </si>
  <si>
    <t xml:space="preserve">   K100907 Uređenje groblja</t>
  </si>
  <si>
    <t xml:space="preserve">   K100910 Izgradnja i opremanje dj.ig. u Peršavesi</t>
  </si>
  <si>
    <t xml:space="preserve">   K100911 Izgradnja i opremanje dj.igrališta u Komoru</t>
  </si>
  <si>
    <t xml:space="preserve">   K100912 Uređenje i opremanje dj.igrališta kod vrtića</t>
  </si>
  <si>
    <t xml:space="preserve">  1010 UPRAVLJANJE IMOVINOM</t>
  </si>
  <si>
    <t xml:space="preserve">   A101001 Održavanje groblja i javnih površina FP 0660</t>
  </si>
  <si>
    <t xml:space="preserve">   A101002 Održavanje društvenog doma i sajmišta FP 0435</t>
  </si>
  <si>
    <t xml:space="preserve">      4223 Oprema za održavanje i zaštitu</t>
  </si>
  <si>
    <t xml:space="preserve">   A101003  Osiguranje imovine</t>
  </si>
  <si>
    <t xml:space="preserve">      3292 Premije osiguranja</t>
  </si>
  <si>
    <t xml:space="preserve">   A101004 Kupnja zemljišta</t>
  </si>
  <si>
    <t xml:space="preserve">      4111 Zemljište</t>
  </si>
  <si>
    <t xml:space="preserve">   A101005 Službeni auto</t>
  </si>
  <si>
    <t xml:space="preserve">   A101006 Imovinsko-pravni odnosi-zgrada općine</t>
  </si>
  <si>
    <t xml:space="preserve">   K101001 Obnova zgrade općine</t>
  </si>
  <si>
    <t xml:space="preserve">   K101002 Pilot projekt-prenamjena postojeće zgrade u kulturni centar</t>
  </si>
  <si>
    <t xml:space="preserve">  1011 JAČANJE GOSPODARSTVA</t>
  </si>
  <si>
    <t xml:space="preserve">   A101103 Subvencije obrtnicima i poduzetnicima</t>
  </si>
  <si>
    <t xml:space="preserve">     35 Subvencije</t>
  </si>
  <si>
    <t xml:space="preserve">      3523 Subvencije poljoprivrednicima i obrtnicima</t>
  </si>
  <si>
    <t xml:space="preserve">   A101105 Donacija Turističkoj zajednici</t>
  </si>
  <si>
    <t xml:space="preserve">  1012 VISOKO OBRAZOVANJE</t>
  </si>
  <si>
    <t xml:space="preserve">   A101201 Stipendije za studente</t>
  </si>
  <si>
    <t xml:space="preserve">  1013 POTICANJE RAZVOJA TURIZMA</t>
  </si>
  <si>
    <t xml:space="preserve">   A101303 Poticanje razvoja turizma</t>
  </si>
  <si>
    <t xml:space="preserve">   A101304 Interreg-od građana za građane</t>
  </si>
  <si>
    <t xml:space="preserve">  1014 ZAŠTITA OKOLIŠA</t>
  </si>
  <si>
    <t xml:space="preserve">   A101401 Zbrinjavanje smeća</t>
  </si>
  <si>
    <t xml:space="preserve">   A101501 Projektna dokumentacija i elaborati FP 0490</t>
  </si>
  <si>
    <t xml:space="preserve">  1015 PROSTORNO UREĐENJE I UNAPREĐENJE STANOVANJA</t>
  </si>
  <si>
    <t xml:space="preserve">  1016 ZAŠTITA,OČUVANJE I UNAPREĐENJE ZDRAVLJA</t>
  </si>
  <si>
    <t xml:space="preserve">   A101061 Deratizacija</t>
  </si>
  <si>
    <t xml:space="preserve">  1017 PREDŠKOLSKI ODGOJ</t>
  </si>
  <si>
    <t xml:space="preserve">   A101701 Dječji vrtići i čuvaonice</t>
  </si>
  <si>
    <t xml:space="preserve">      3661 Tekuće pomoći proračunskim korisnicima drugih proračuna</t>
  </si>
  <si>
    <t xml:space="preserve">  1018 OSNOVNO I SREDNJOŠKOLSKO OBRAZOVANJE</t>
  </si>
  <si>
    <t xml:space="preserve">   A101801 Prijevoz srednjoškolaca</t>
  </si>
  <si>
    <t xml:space="preserve">      3722 Naknade građanima i kućanstvima u naravi</t>
  </si>
  <si>
    <t xml:space="preserve">   A101802 Učeničke stipendije i nagrade</t>
  </si>
  <si>
    <t xml:space="preserve">   A101803 Sufinanciranje potreba u osnovnoj i srednjim školama FP 0912</t>
  </si>
  <si>
    <t xml:space="preserve">      3631 Tekuće pomoći unutar općeg proračuna</t>
  </si>
  <si>
    <t xml:space="preserve">  1019 RAZVOJ SPORTA I REKREACIJE</t>
  </si>
  <si>
    <t xml:space="preserve">   A101901 Donacije udrugama u sportu</t>
  </si>
  <si>
    <t xml:space="preserve">   K101901 Pomoćno igralište</t>
  </si>
  <si>
    <t xml:space="preserve">  1020 PROMICANJE KULTURE</t>
  </si>
  <si>
    <t xml:space="preserve">   A102001 Donacije župama za crkve</t>
  </si>
  <si>
    <t xml:space="preserve">   A102002 Donacije udrugama u kulturi3</t>
  </si>
  <si>
    <t xml:space="preserve">   A102003 Manifestacije,događanja,priredbe FP 0411</t>
  </si>
  <si>
    <t xml:space="preserve">  1021 SOCIJALNA SKRB</t>
  </si>
  <si>
    <t xml:space="preserve">   A102102 Pomoć obiteljima i kućanstvima</t>
  </si>
  <si>
    <t xml:space="preserve">258.130,00 </t>
  </si>
  <si>
    <t xml:space="preserve">234.170,77 </t>
  </si>
  <si>
    <t xml:space="preserve">25.300,00 </t>
  </si>
  <si>
    <t xml:space="preserve">24.542,99 </t>
  </si>
  <si>
    <t xml:space="preserve">            55 Pomoći od zavoda za zapošljavanje (634)</t>
  </si>
  <si>
    <t xml:space="preserve">7.020,30 </t>
  </si>
  <si>
    <t xml:space="preserve">6.956,56 </t>
  </si>
  <si>
    <t xml:space="preserve">   A100402 Rashodi za materijal i energiju FP 0412</t>
  </si>
  <si>
    <t xml:space="preserve">      3221 Uredski materijal i ostali materijalni rashodi</t>
  </si>
  <si>
    <t xml:space="preserve">      3227 Službena, radna i zaštitna odjeća i obuća</t>
  </si>
  <si>
    <t xml:space="preserve">   A100403 Opći rashodi JUO FP 0111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</si>
  <si>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</si>
  <si>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</si>
  <si>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</si>
  <si>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3212 Naknade za prijevoz, za rad na terenu i odvojeni život</t>
  </si>
  <si>
    <t xml:space="preserve">      3214 Ostale naknade troškova zaposlenima</t>
  </si>
  <si>
    <t xml:space="preserve">      3132 Doprinosi za obvezno zdravstveno osiguranje</t>
  </si>
  <si>
    <t xml:space="preserve">    55 Pomoći od zavoda za zapošljavanje (634)</t>
  </si>
  <si>
    <t xml:space="preserve">      3211 Službena putovanja</t>
  </si>
  <si>
    <t xml:space="preserve">      3431 Bankarske usluge i usluge platnog prometa</t>
  </si>
  <si>
    <t xml:space="preserve">   A100406 Ostali rashodi poslovanja FP 0131</t>
  </si>
  <si>
    <t xml:space="preserve">      3213 Stručno usavršavanje zaposlenika</t>
  </si>
  <si>
    <t xml:space="preserve">      4262 Ulaganja u računalne programe</t>
  </si>
  <si>
    <t xml:space="preserve">303.800,00 </t>
  </si>
  <si>
    <t xml:space="preserve">302.527,15 </t>
  </si>
  <si>
    <t xml:space="preserve">            43 Ostali prihodi za posebne namjene-vrtić</t>
  </si>
  <si>
    <t xml:space="preserve">103.720,00 </t>
  </si>
  <si>
    <t xml:space="preserve">100.160,10 </t>
  </si>
  <si>
    <t xml:space="preserve">102.000,00 </t>
  </si>
  <si>
    <t xml:space="preserve">93.732,00 </t>
  </si>
  <si>
    <t xml:space="preserve">            61 Donacije</t>
  </si>
  <si>
    <t xml:space="preserve">1.000,00 </t>
  </si>
  <si>
    <t xml:space="preserve">711,34 </t>
  </si>
  <si>
    <t xml:space="preserve">   A101702 Dječji vrtić Mačići - redovna djelatnost</t>
  </si>
  <si>
    <t xml:space="preserve">    43 Ostali prihodi za posebne namjene-vrtić</t>
  </si>
  <si>
    <t xml:space="preserve">      3222 Materijal i sirovine</t>
  </si>
  <si>
    <t xml:space="preserve">      3241 Naknade troškova osobama izvan radnog odnosa</t>
  </si>
  <si>
    <t xml:space="preserve">      3295 Pristojbe i naknade</t>
  </si>
  <si>
    <t xml:space="preserve">    61 Donacije</t>
  </si>
  <si>
    <t xml:space="preserve">   A101703 Dječji vrtić Mačići - djelatnost male škole</t>
  </si>
  <si>
    <t xml:space="preserve">   A101704 Dječji vrtić Mačići - program za djecu s teškoćama u razvoju</t>
  </si>
  <si>
    <t xml:space="preserve">   K101701 Dječji vrtić Mačići - nabava opreme</t>
  </si>
  <si>
    <t>REPUBLIKA HRVATSKA</t>
  </si>
  <si>
    <t>KRAPINSKO-ZAGORSKA ŽUPANIJA</t>
  </si>
  <si>
    <t>OPĆINSKO VIJEĆE</t>
  </si>
  <si>
    <t>KLASA: 400-03/26-01/01</t>
  </si>
  <si>
    <t>IZVJEŠTAJ O IZVRŠENJU PRORAČUNA OPĆINE MAČE ZA 2025. GODINU</t>
  </si>
  <si>
    <t>PRENESENI VIŠAK/MANJAK IZ PRETHODNE GODINE</t>
  </si>
  <si>
    <t xml:space="preserve">  423 Prijevozna sredstva</t>
  </si>
  <si>
    <t xml:space="preserve">   4231 Prijevozna sredstva u cestovnom prometu</t>
  </si>
  <si>
    <t xml:space="preserve">Godišnji izvještaj o izvršenju Proračuna Općine Mače objaviti će se u Službenom glasniku Krapinsko-zagorske županije“ i na web stranici                                                                                                                                                       </t>
  </si>
  <si>
    <t xml:space="preserve">            PREDSJEDNIK OPĆINSKOG VIJEĆA</t>
  </si>
  <si>
    <t>Mladen Sedak Benčić</t>
  </si>
  <si>
    <t>Dostaviti:</t>
  </si>
  <si>
    <t>1. Ministarstvo financija, Katančićeva 5, 10000 Zagreb – na nadzor zakonitosti</t>
  </si>
  <si>
    <t xml:space="preserve">    nadzor.zakonitosti@mfin.hr</t>
  </si>
  <si>
    <t xml:space="preserve">2. KZŽ, Upravni odjel za poslove Županijske skupštine, </t>
  </si>
  <si>
    <t xml:space="preserve">    Magistratska 1,  49000 Krapina – objava u Službenom glasniku</t>
  </si>
  <si>
    <t>3. Ministarstvo financija, Katančićeva 5, 10000 Zagreb</t>
  </si>
  <si>
    <t xml:space="preserve">    lokalni.proracuni@mfin.hr (obavijest o objavi - link web stranica Općine Mače) </t>
  </si>
  <si>
    <t xml:space="preserve">4. Državni ured za reviziju, Gajeva 2/2, 49000 Krapina,         </t>
  </si>
  <si>
    <t xml:space="preserve">   dur.krapina@revizija.hr (obavijest o objavi - link web stranica Općine Mače) </t>
  </si>
  <si>
    <t>5. KZŽ, Upravni odjel za financije i proračun, Magistratska 1, 49000 Krapina</t>
  </si>
  <si>
    <t xml:space="preserve">   financije@kzz.hr (obavijest o objavi link web stranica Općine Mače) </t>
  </si>
  <si>
    <t>6. Općinska načelnica Općine Mače</t>
  </si>
  <si>
    <t>7. Prilog Zapisniku</t>
  </si>
  <si>
    <t>PRIJENOS VIŠKA/MANJKA U SLJEDEĆE RAZDOBLJE</t>
  </si>
  <si>
    <t xml:space="preserve"> 31 Vlastiti prihodi                       </t>
  </si>
  <si>
    <t xml:space="preserve"> 41 Prihodi za posebne namjene       </t>
  </si>
  <si>
    <t xml:space="preserve"> 54 Pomoći- EU fondovi                 </t>
  </si>
  <si>
    <t xml:space="preserve"> 55 Pomoći od zavoda za zapošljavanje </t>
  </si>
  <si>
    <t>9 VIŠAK</t>
  </si>
  <si>
    <t xml:space="preserve">            31 Vlastiti prihodi                       </t>
  </si>
  <si>
    <t xml:space="preserve">            41 Prihodi za posebne namjene       </t>
  </si>
  <si>
    <t xml:space="preserve">            54 Pomoći- EU fondovi                 </t>
  </si>
  <si>
    <t>URBROJ: 2140-21-03-26-04</t>
  </si>
  <si>
    <t>Općine Mače i stupa na snagu osmi dan od dana objave.</t>
  </si>
  <si>
    <t>Mače, 28.04.2026.</t>
  </si>
  <si>
    <t xml:space="preserve">Na temelju članka 88. Zakona o proračunu ("Narodne novine" br. 144/21), članka 55. Pravilnika o polugodišnjem i godišnjem izvještaju o izvršenju proračuna i financijskog plana ( NN 85/2023) i članka 34. Statuta Općine Mače ("Službeni glasnik KZŽ" br. 05/13, 08/18, 05/20, 05/21 i  15a/25, Općinsko vijeće Općine Mače na 6. sjednici održanoj 28.04.2026 g. donijelo je: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</si>
</sst>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quotePrefix="1" applyFont="1"/>
    <xf numFmtId="0" fontId="12" fillId="3" borderId="2" xfId="0" applyFont="1" applyFill="1" applyBorder="1" applyAlignment="1">
      <alignment horizontal="left" vertical="center"/>
    </xf>
    <xf numFmtId="164" fontId="12" fillId="3" borderId="2" xfId="0" applyNumberFormat="1" applyFont="1" applyFill="1" applyBorder="1" applyAlignment="1">
      <alignment horizontal="right" vertical="center"/>
    </xf>
    <xf numFmtId="10" fontId="12" fillId="3" borderId="2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164" fontId="13" fillId="4" borderId="3" xfId="0" applyNumberFormat="1" applyFont="1" applyFill="1" applyBorder="1" applyAlignment="1">
      <alignment horizontal="right" vertical="center"/>
    </xf>
    <xf numFmtId="10" fontId="13" fillId="4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right" vertical="center"/>
    </xf>
    <xf numFmtId="10" fontId="8" fillId="5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4" fontId="10" fillId="0" borderId="3" xfId="0" applyNumberFormat="1" applyFont="1" applyBorder="1" applyAlignment="1">
      <alignment horizontal="right" vertical="center"/>
    </xf>
    <xf numFmtId="10" fontId="10" fillId="0" borderId="3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4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14" fillId="0" borderId="5" xfId="0" applyFont="1" applyBorder="1" applyAlignment="1">
      <alignment vertical="center"/>
    </xf>
    <xf numFmtId="164" fontId="14" fillId="0" borderId="6" xfId="0" applyNumberFormat="1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49" fontId="14" fillId="0" borderId="0" xfId="0" applyNumberFormat="1" applyFont="1" applyAlignment="1">
      <alignment horizontal="right" vertical="center"/>
    </xf>
    <xf numFmtId="10" fontId="14" fillId="0" borderId="0" xfId="0" applyNumberFormat="1" applyFont="1" applyAlignment="1">
      <alignment horizontal="center" vertical="center"/>
    </xf>
    <xf numFmtId="0" fontId="7" fillId="6" borderId="3" xfId="0" applyFont="1" applyFill="1" applyBorder="1" applyAlignment="1">
      <alignment horizontal="left" vertical="center"/>
    </xf>
    <xf numFmtId="164" fontId="7" fillId="6" borderId="3" xfId="0" applyNumberFormat="1" applyFont="1" applyFill="1" applyBorder="1" applyAlignment="1">
      <alignment horizontal="right" vertical="center"/>
    </xf>
    <xf numFmtId="10" fontId="7" fillId="6" borderId="3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left" vertical="center"/>
    </xf>
    <xf numFmtId="164" fontId="15" fillId="7" borderId="3" xfId="0" applyNumberFormat="1" applyFont="1" applyFill="1" applyBorder="1" applyAlignment="1">
      <alignment horizontal="right" vertical="center"/>
    </xf>
    <xf numFmtId="10" fontId="15" fillId="7" borderId="3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164" fontId="10" fillId="8" borderId="3" xfId="0" applyNumberFormat="1" applyFont="1" applyFill="1" applyBorder="1" applyAlignment="1">
      <alignment horizontal="right" vertical="center"/>
    </xf>
    <xf numFmtId="10" fontId="10" fillId="8" borderId="3" xfId="0" applyNumberFormat="1" applyFont="1" applyFill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6" fillId="2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vertical="center"/>
    </xf>
    <xf numFmtId="10" fontId="17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10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quotePrefix="1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pane ySplit="16" topLeftCell="A17" activePane="bottomLeft" state="frozen"/>
      <selection pane="bottomLeft" activeCell="I5" sqref="I5"/>
    </sheetView>
  </sheetViews>
  <sheetFormatPr defaultColWidth="9.109375" defaultRowHeight="14.4" x14ac:dyDescent="0.3"/>
  <cols>
    <col min="1" max="1" width="74" style="1" customWidth="1"/>
    <col min="2" max="4" width="19.6640625" style="1" customWidth="1"/>
    <col min="5" max="6" width="15" style="1" customWidth="1"/>
  </cols>
  <sheetData>
    <row r="1" spans="1:6" ht="15.6" x14ac:dyDescent="0.3">
      <c r="A1" s="43" t="s">
        <v>443</v>
      </c>
      <c r="B1" s="43"/>
      <c r="C1" s="43"/>
      <c r="D1" s="43"/>
      <c r="E1" s="43"/>
      <c r="F1" s="43"/>
    </row>
    <row r="2" spans="1:6" ht="15.6" x14ac:dyDescent="0.3">
      <c r="A2" s="43" t="s">
        <v>444</v>
      </c>
      <c r="B2" s="43"/>
      <c r="C2" s="43"/>
      <c r="D2" s="43"/>
      <c r="E2" s="43"/>
      <c r="F2" s="43"/>
    </row>
    <row r="3" spans="1:6" ht="15.6" x14ac:dyDescent="0.3">
      <c r="A3" s="43" t="s">
        <v>0</v>
      </c>
      <c r="B3" s="43"/>
      <c r="C3" s="44"/>
      <c r="D3" s="43"/>
      <c r="E3" s="43"/>
      <c r="F3" s="43"/>
    </row>
    <row r="4" spans="1:6" ht="15.6" x14ac:dyDescent="0.3">
      <c r="A4" s="43" t="s">
        <v>445</v>
      </c>
      <c r="B4" s="43"/>
      <c r="C4" s="43"/>
      <c r="D4" s="43"/>
      <c r="E4" s="43"/>
      <c r="F4" s="43"/>
    </row>
    <row r="5" spans="1:6" ht="15.6" x14ac:dyDescent="0.3">
      <c r="A5" s="43" t="s">
        <v>446</v>
      </c>
      <c r="B5" s="43"/>
      <c r="C5" s="43"/>
      <c r="D5" s="43"/>
      <c r="E5" s="43"/>
      <c r="F5" s="43"/>
    </row>
    <row r="6" spans="1:6" ht="15.6" x14ac:dyDescent="0.3">
      <c r="A6" s="43" t="s">
        <v>476</v>
      </c>
      <c r="B6" s="43"/>
      <c r="C6" s="43"/>
      <c r="D6" s="43"/>
      <c r="E6" s="43"/>
      <c r="F6" s="43"/>
    </row>
    <row r="7" spans="1:6" ht="15.6" x14ac:dyDescent="0.3">
      <c r="A7" s="43" t="s">
        <v>478</v>
      </c>
      <c r="B7" s="43"/>
      <c r="C7" s="43"/>
      <c r="D7" s="43"/>
      <c r="E7" s="43"/>
      <c r="F7" s="43"/>
    </row>
    <row r="8" spans="1:6" ht="15.6" x14ac:dyDescent="0.3">
      <c r="A8" s="43"/>
      <c r="B8" s="43"/>
      <c r="C8" s="43"/>
      <c r="D8" s="43"/>
      <c r="E8" s="43"/>
      <c r="F8" s="43"/>
    </row>
    <row r="9" spans="1:6" ht="33.6" customHeight="1" x14ac:dyDescent="0.3">
      <c r="A9" s="61" t="s">
        <v>479</v>
      </c>
      <c r="B9" s="61"/>
      <c r="C9" s="61"/>
      <c r="D9" s="61"/>
      <c r="E9" s="61"/>
      <c r="F9" s="61"/>
    </row>
    <row r="10" spans="1:6" ht="15.6" x14ac:dyDescent="0.3">
      <c r="A10" s="43"/>
      <c r="B10" s="43"/>
      <c r="C10" s="43"/>
      <c r="D10" s="43"/>
      <c r="E10" s="43"/>
      <c r="F10" s="43"/>
    </row>
    <row r="11" spans="1:6" s="2" customFormat="1" ht="30" customHeight="1" x14ac:dyDescent="0.3">
      <c r="A11" s="60" t="s">
        <v>447</v>
      </c>
      <c r="B11" s="60"/>
      <c r="C11" s="60"/>
      <c r="D11" s="60"/>
      <c r="E11" s="60"/>
      <c r="F11" s="60"/>
    </row>
    <row r="12" spans="1:6" s="2" customFormat="1" ht="30" customHeight="1" x14ac:dyDescent="0.3">
      <c r="A12" s="60" t="s">
        <v>1</v>
      </c>
      <c r="B12" s="60"/>
      <c r="C12" s="60"/>
      <c r="D12" s="60"/>
      <c r="E12" s="60"/>
      <c r="F12" s="60"/>
    </row>
    <row r="13" spans="1:6" s="3" customFormat="1" ht="24.9" customHeight="1" x14ac:dyDescent="0.35">
      <c r="A13" s="60" t="s">
        <v>2</v>
      </c>
      <c r="B13" s="60"/>
      <c r="C13" s="60"/>
      <c r="D13" s="60"/>
      <c r="E13" s="60"/>
      <c r="F13" s="60"/>
    </row>
    <row r="14" spans="1:6" s="4" customFormat="1" ht="24.9" customHeight="1" x14ac:dyDescent="0.3">
      <c r="A14" s="45" t="s">
        <v>3</v>
      </c>
      <c r="B14" s="46"/>
      <c r="C14" s="46"/>
      <c r="D14" s="46"/>
      <c r="E14" s="46"/>
      <c r="F14" s="46"/>
    </row>
    <row r="15" spans="1:6" ht="57.6" customHeight="1" x14ac:dyDescent="0.3">
      <c r="A15" s="47" t="s">
        <v>4</v>
      </c>
      <c r="B15" s="47" t="s">
        <v>5</v>
      </c>
      <c r="C15" s="47" t="s">
        <v>6</v>
      </c>
      <c r="D15" s="47" t="s">
        <v>7</v>
      </c>
      <c r="E15" s="47" t="s">
        <v>8</v>
      </c>
      <c r="F15" s="47" t="s">
        <v>9</v>
      </c>
    </row>
    <row r="16" spans="1:6" s="8" customFormat="1" ht="15.9" customHeight="1" x14ac:dyDescent="0.3">
      <c r="A16" s="48" t="s">
        <v>10</v>
      </c>
      <c r="B16" s="48">
        <f>COLUMN()</f>
        <v>2</v>
      </c>
      <c r="C16" s="48">
        <f>COLUMN()</f>
        <v>3</v>
      </c>
      <c r="D16" s="48">
        <f>COLUMN()</f>
        <v>4</v>
      </c>
      <c r="E16" s="48" t="str">
        <f>_xlfn.CONCAT(TEXT(COLUMN(),"@")," (",TEXT(D16,"@")," / ",TEXT(B16,"@"),")")</f>
        <v>5 (4 / 2)</v>
      </c>
      <c r="F16" s="48" t="str">
        <f>_xlfn.CONCAT(TEXT(COLUMN(),"@")," (",TEXT(D16,"@")," / ",TEXT(C16,"@"),")")</f>
        <v>6 (4 / 3)</v>
      </c>
    </row>
    <row r="17" spans="1:6" s="8" customFormat="1" ht="24.9" customHeight="1" x14ac:dyDescent="0.3">
      <c r="A17" s="49" t="s">
        <v>11</v>
      </c>
      <c r="B17" s="50">
        <v>1779487.16</v>
      </c>
      <c r="C17" s="50">
        <v>3337777.32</v>
      </c>
      <c r="D17" s="50">
        <v>2384265.21</v>
      </c>
      <c r="E17" s="51">
        <f t="shared" ref="E17:E23" si="0">IF(B17&lt;&gt;0,D17/B17,"-")</f>
        <v>1.3398608675546724</v>
      </c>
      <c r="F17" s="51">
        <f t="shared" ref="F17:F23" si="1">IF(C17&lt;&gt;0,D17/C17,"-")</f>
        <v>0.71432722480120392</v>
      </c>
    </row>
    <row r="18" spans="1:6" s="8" customFormat="1" ht="24.9" customHeight="1" x14ac:dyDescent="0.3">
      <c r="A18" s="49" t="s">
        <v>12</v>
      </c>
      <c r="B18" s="50">
        <v>0</v>
      </c>
      <c r="C18" s="50">
        <v>0</v>
      </c>
      <c r="D18" s="50">
        <v>0</v>
      </c>
      <c r="E18" s="51" t="str">
        <f t="shared" si="0"/>
        <v>-</v>
      </c>
      <c r="F18" s="51" t="str">
        <f t="shared" si="1"/>
        <v>-</v>
      </c>
    </row>
    <row r="19" spans="1:6" s="10" customFormat="1" ht="30" customHeight="1" x14ac:dyDescent="0.3">
      <c r="A19" s="52" t="s">
        <v>13</v>
      </c>
      <c r="B19" s="53">
        <f>B17+B18</f>
        <v>1779487.16</v>
      </c>
      <c r="C19" s="53">
        <f>C17+C18</f>
        <v>3337777.32</v>
      </c>
      <c r="D19" s="53">
        <f>D17+D18</f>
        <v>2384265.21</v>
      </c>
      <c r="E19" s="54">
        <f t="shared" si="0"/>
        <v>1.3398608675546724</v>
      </c>
      <c r="F19" s="54">
        <f t="shared" si="1"/>
        <v>0.71432722480120392</v>
      </c>
    </row>
    <row r="20" spans="1:6" s="8" customFormat="1" ht="24.9" customHeight="1" x14ac:dyDescent="0.3">
      <c r="A20" s="49" t="s">
        <v>14</v>
      </c>
      <c r="B20" s="50">
        <v>1118107.76</v>
      </c>
      <c r="C20" s="50">
        <v>1653498.3</v>
      </c>
      <c r="D20" s="50">
        <v>1466766.32</v>
      </c>
      <c r="E20" s="51">
        <f t="shared" si="0"/>
        <v>1.3118291210142394</v>
      </c>
      <c r="F20" s="51">
        <f t="shared" si="1"/>
        <v>0.88706853826218024</v>
      </c>
    </row>
    <row r="21" spans="1:6" s="8" customFormat="1" ht="24.9" customHeight="1" x14ac:dyDescent="0.3">
      <c r="A21" s="49" t="s">
        <v>15</v>
      </c>
      <c r="B21" s="50">
        <v>690075.67</v>
      </c>
      <c r="C21" s="50">
        <v>2080634.55</v>
      </c>
      <c r="D21" s="50">
        <v>1486501.2</v>
      </c>
      <c r="E21" s="51">
        <f t="shared" si="0"/>
        <v>2.1541133307887814</v>
      </c>
      <c r="F21" s="51">
        <f t="shared" si="1"/>
        <v>0.71444608088431483</v>
      </c>
    </row>
    <row r="22" spans="1:6" ht="30" customHeight="1" x14ac:dyDescent="0.3">
      <c r="A22" s="52" t="s">
        <v>16</v>
      </c>
      <c r="B22" s="53">
        <f>B20+B21</f>
        <v>1808183.4300000002</v>
      </c>
      <c r="C22" s="53">
        <f>C20+C21</f>
        <v>3734132.85</v>
      </c>
      <c r="D22" s="53">
        <f>D20+D21</f>
        <v>2953267.52</v>
      </c>
      <c r="E22" s="54">
        <f t="shared" si="0"/>
        <v>1.6332787210642672</v>
      </c>
      <c r="F22" s="54">
        <f t="shared" si="1"/>
        <v>0.79088442715689666</v>
      </c>
    </row>
    <row r="23" spans="1:6" ht="30" customHeight="1" x14ac:dyDescent="0.3">
      <c r="A23" s="52" t="s">
        <v>17</v>
      </c>
      <c r="B23" s="53">
        <f>B17+B18-B20-B21</f>
        <v>-28696.270000000135</v>
      </c>
      <c r="C23" s="53">
        <f>C17+C18-C20-C21</f>
        <v>-396355.53000000026</v>
      </c>
      <c r="D23" s="53">
        <f>D17+D18-D20-D21</f>
        <v>-569002.31000000006</v>
      </c>
      <c r="E23" s="54">
        <f t="shared" si="0"/>
        <v>19.828441466434395</v>
      </c>
      <c r="F23" s="54">
        <f t="shared" si="1"/>
        <v>1.4355856470578314</v>
      </c>
    </row>
    <row r="24" spans="1:6" ht="15.6" x14ac:dyDescent="0.3">
      <c r="A24" s="55"/>
      <c r="B24" s="56"/>
      <c r="C24" s="56"/>
      <c r="D24" s="56"/>
      <c r="E24" s="57"/>
      <c r="F24" s="57"/>
    </row>
    <row r="25" spans="1:6" ht="15.6" x14ac:dyDescent="0.3">
      <c r="A25" s="55"/>
      <c r="B25" s="56"/>
      <c r="C25" s="56"/>
      <c r="D25" s="56"/>
      <c r="E25" s="57"/>
      <c r="F25" s="57"/>
    </row>
    <row r="26" spans="1:6" s="4" customFormat="1" ht="21.75" customHeight="1" x14ac:dyDescent="0.3">
      <c r="A26" s="58" t="s">
        <v>18</v>
      </c>
      <c r="B26" s="46"/>
      <c r="C26" s="46"/>
      <c r="D26" s="46"/>
      <c r="E26" s="46"/>
      <c r="F26" s="46"/>
    </row>
    <row r="27" spans="1:6" ht="57.6" customHeight="1" x14ac:dyDescent="0.3">
      <c r="A27" s="47" t="s">
        <v>4</v>
      </c>
      <c r="B27" s="47" t="str">
        <f>B15</f>
        <v>Ostvarenje /
Izvršenje
01.-12.2024.</v>
      </c>
      <c r="C27" s="47" t="str">
        <f>C15</f>
        <v>Izvorni plan
2025.</v>
      </c>
      <c r="D27" s="47" t="str">
        <f>D15</f>
        <v>Ostvarenje /
Izvršenje
01.-12.2025.</v>
      </c>
      <c r="E27" s="47" t="str">
        <f>E15</f>
        <v>Indeks
izvršenja
01.-12.2024.</v>
      </c>
      <c r="F27" s="47" t="str">
        <f>F15</f>
        <v>Indeks
izvršenja
01.-12.2025.</v>
      </c>
    </row>
    <row r="28" spans="1:6" s="8" customFormat="1" ht="15.9" customHeight="1" x14ac:dyDescent="0.3">
      <c r="A28" s="48" t="s">
        <v>10</v>
      </c>
      <c r="B28" s="48">
        <f>COLUMN()</f>
        <v>2</v>
      </c>
      <c r="C28" s="48">
        <f>COLUMN()</f>
        <v>3</v>
      </c>
      <c r="D28" s="48">
        <f>COLUMN()</f>
        <v>4</v>
      </c>
      <c r="E28" s="48" t="str">
        <f>_xlfn.CONCAT(TEXT(COLUMN(),"@")," (",TEXT(D28,"@")," / ",TEXT(B28,"@"),")")</f>
        <v>5 (4 / 2)</v>
      </c>
      <c r="F28" s="48" t="str">
        <f>_xlfn.CONCAT(TEXT(COLUMN(),"@")," (",TEXT(D28,"@")," / ",TEXT(C28,"@"),")")</f>
        <v>6 (4 / 3)</v>
      </c>
    </row>
    <row r="29" spans="1:6" s="8" customFormat="1" ht="24.9" customHeight="1" x14ac:dyDescent="0.3">
      <c r="A29" s="49" t="s">
        <v>19</v>
      </c>
      <c r="B29" s="50">
        <v>0</v>
      </c>
      <c r="C29" s="50">
        <v>200000</v>
      </c>
      <c r="D29" s="50">
        <v>0</v>
      </c>
      <c r="E29" s="51" t="str">
        <f t="shared" ref="E29:E33" si="2">IF(B29&lt;&gt;0,D29/B29,"-")</f>
        <v>-</v>
      </c>
      <c r="F29" s="51">
        <f t="shared" ref="F29:F33" si="3">IF(C29&lt;&gt;0,D29/C29,"-")</f>
        <v>0</v>
      </c>
    </row>
    <row r="30" spans="1:6" s="8" customFormat="1" ht="24.9" customHeight="1" x14ac:dyDescent="0.3">
      <c r="A30" s="49" t="s">
        <v>20</v>
      </c>
      <c r="B30" s="50">
        <v>56250.48</v>
      </c>
      <c r="C30" s="50">
        <v>57000</v>
      </c>
      <c r="D30" s="50">
        <v>56250.48</v>
      </c>
      <c r="E30" s="51">
        <f t="shared" si="2"/>
        <v>1</v>
      </c>
      <c r="F30" s="51">
        <f t="shared" si="3"/>
        <v>0.98685052631578951</v>
      </c>
    </row>
    <row r="31" spans="1:6" s="8" customFormat="1" ht="30" customHeight="1" x14ac:dyDescent="0.3">
      <c r="A31" s="52" t="s">
        <v>21</v>
      </c>
      <c r="B31" s="53">
        <f>B29-B30</f>
        <v>-56250.48</v>
      </c>
      <c r="C31" s="53">
        <f>C29-C30</f>
        <v>143000</v>
      </c>
      <c r="D31" s="53">
        <f>D29-D30</f>
        <v>-56250.48</v>
      </c>
      <c r="E31" s="54">
        <f t="shared" si="2"/>
        <v>1</v>
      </c>
      <c r="F31" s="54">
        <f t="shared" si="3"/>
        <v>-0.39336000000000004</v>
      </c>
    </row>
    <row r="32" spans="1:6" s="8" customFormat="1" ht="24.9" customHeight="1" x14ac:dyDescent="0.3">
      <c r="A32" s="49" t="s">
        <v>448</v>
      </c>
      <c r="B32" s="50">
        <v>338302.28</v>
      </c>
      <c r="C32" s="50">
        <v>253355.53</v>
      </c>
      <c r="D32" s="50">
        <v>253355.53</v>
      </c>
      <c r="E32" s="51">
        <f t="shared" si="2"/>
        <v>0.74890281555300187</v>
      </c>
      <c r="F32" s="51">
        <f t="shared" si="3"/>
        <v>1</v>
      </c>
    </row>
    <row r="33" spans="1:6" s="8" customFormat="1" ht="24.9" customHeight="1" x14ac:dyDescent="0.3">
      <c r="A33" s="49" t="s">
        <v>467</v>
      </c>
      <c r="B33" s="50">
        <v>253355.53</v>
      </c>
      <c r="C33" s="50">
        <v>0</v>
      </c>
      <c r="D33" s="50">
        <v>-371897.26</v>
      </c>
      <c r="E33" s="51">
        <f t="shared" si="2"/>
        <v>-1.4678868860687588</v>
      </c>
      <c r="F33" s="51" t="str">
        <f t="shared" si="3"/>
        <v>-</v>
      </c>
    </row>
    <row r="34" spans="1:6" ht="15.6" x14ac:dyDescent="0.3">
      <c r="A34" s="55"/>
      <c r="B34" s="55"/>
      <c r="C34" s="55"/>
      <c r="D34" s="55"/>
      <c r="E34" s="55"/>
      <c r="F34" s="55"/>
    </row>
    <row r="35" spans="1:6" ht="15.6" x14ac:dyDescent="0.3">
      <c r="A35" s="55"/>
      <c r="B35" s="55"/>
      <c r="C35" s="55"/>
      <c r="D35" s="55"/>
      <c r="E35" s="55"/>
      <c r="F35" s="55"/>
    </row>
    <row r="36" spans="1:6" ht="15.6" x14ac:dyDescent="0.3">
      <c r="A36" s="43"/>
      <c r="B36" s="43"/>
      <c r="C36" s="59"/>
      <c r="D36" s="43"/>
      <c r="E36" s="43"/>
      <c r="F36" s="43"/>
    </row>
  </sheetData>
  <mergeCells count="4">
    <mergeCell ref="A11:F11"/>
    <mergeCell ref="A13:F13"/>
    <mergeCell ref="A12:F12"/>
    <mergeCell ref="A9:F9"/>
  </mergeCells>
  <pageMargins left="0.39370078740157499" right="0.39370078740157499" top="0.39370078740157499" bottom="0.511811023622047" header="0" footer="0.31496062992126"/>
  <pageSetup paperSize="9" scale="58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9"/>
  <sheetViews>
    <sheetView zoomScaleNormal="100" workbookViewId="0">
      <pane ySplit="6" topLeftCell="A199" activePane="bottomLeft" state="frozen"/>
      <selection pane="bottomLeft" activeCell="A211" sqref="A211"/>
    </sheetView>
  </sheetViews>
  <sheetFormatPr defaultColWidth="9.109375" defaultRowHeight="14.4" x14ac:dyDescent="0.3"/>
  <cols>
    <col min="1" max="1" width="73.6640625" style="1" customWidth="1"/>
    <col min="2" max="4" width="19.6640625" style="1" customWidth="1"/>
    <col min="5" max="6" width="15" style="1" customWidth="1"/>
  </cols>
  <sheetData>
    <row r="1" spans="1:6" s="2" customFormat="1" ht="30" customHeight="1" x14ac:dyDescent="0.3">
      <c r="A1" s="62" t="s">
        <v>1</v>
      </c>
      <c r="B1" s="62"/>
      <c r="C1" s="62"/>
      <c r="D1" s="62"/>
      <c r="E1" s="62"/>
      <c r="F1" s="62"/>
    </row>
    <row r="2" spans="1:6" s="2" customFormat="1" ht="30" customHeight="1" x14ac:dyDescent="0.3">
      <c r="A2" s="62" t="s">
        <v>22</v>
      </c>
      <c r="B2" s="62"/>
      <c r="C2" s="62"/>
      <c r="D2" s="62"/>
      <c r="E2" s="62"/>
      <c r="F2" s="62"/>
    </row>
    <row r="3" spans="1:6" s="3" customFormat="1" ht="24.9" customHeight="1" x14ac:dyDescent="0.35">
      <c r="A3" s="62" t="s">
        <v>23</v>
      </c>
      <c r="B3" s="62"/>
      <c r="C3" s="62"/>
      <c r="D3" s="62"/>
      <c r="E3" s="62"/>
      <c r="F3" s="62"/>
    </row>
    <row r="4" spans="1:6" s="4" customFormat="1" ht="24.9" customHeight="1" x14ac:dyDescent="0.3">
      <c r="A4" s="5" t="s">
        <v>24</v>
      </c>
      <c r="B4" s="6"/>
      <c r="C4" s="6"/>
      <c r="D4" s="6"/>
      <c r="E4" s="6"/>
      <c r="F4" s="6"/>
    </row>
    <row r="5" spans="1:6" ht="57.6" customHeight="1" x14ac:dyDescent="0.3">
      <c r="A5" s="7" t="s">
        <v>25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 s="8" customFormat="1" ht="15.9" customHeight="1" x14ac:dyDescent="0.3">
      <c r="A6" s="9" t="s">
        <v>10</v>
      </c>
      <c r="B6" s="9">
        <f>COLUMN()</f>
        <v>2</v>
      </c>
      <c r="C6" s="9">
        <v>3</v>
      </c>
      <c r="D6" s="9">
        <f>COLUMN()</f>
        <v>4</v>
      </c>
      <c r="E6" s="9" t="str">
        <f>_xlfn.CONCAT(TEXT(COLUMN(),"@")," (",TEXT(D6,"@")," / ",TEXT(B6,"@"),")")</f>
        <v>5 (4 / 2)</v>
      </c>
      <c r="F6" s="9" t="str">
        <f>_xlfn.CONCAT(TEXT(COLUMN(),"@")," (",TEXT(D6,"@")," / ",TEXT(C6,"@"),")")</f>
        <v>6 (4 / 3)</v>
      </c>
    </row>
    <row r="7" spans="1:6" x14ac:dyDescent="0.3">
      <c r="A7" s="12" t="s">
        <v>11</v>
      </c>
      <c r="B7" s="13">
        <v>1779487.16</v>
      </c>
      <c r="C7" s="13">
        <v>3337777.32</v>
      </c>
      <c r="D7" s="13">
        <f>SUBTOTAL(9,D10:D68)</f>
        <v>2384265.2099999995</v>
      </c>
      <c r="E7" s="14">
        <f t="shared" ref="E7:E38" si="0">IF(B7&lt;&gt;0,D7/B7,"-")</f>
        <v>1.3398608675546722</v>
      </c>
      <c r="F7" s="14">
        <v>0.71432722480120381</v>
      </c>
    </row>
    <row r="8" spans="1:6" x14ac:dyDescent="0.3">
      <c r="A8" s="15" t="s">
        <v>26</v>
      </c>
      <c r="B8" s="16">
        <f>SUBTOTAL(9,B10:B19)</f>
        <v>875447.21</v>
      </c>
      <c r="C8" s="16">
        <v>1746517.44</v>
      </c>
      <c r="D8" s="16">
        <f>SUBTOTAL(9,D10:D19)</f>
        <v>1082090.6400000004</v>
      </c>
      <c r="E8" s="17">
        <f t="shared" si="0"/>
        <v>1.2360432789545361</v>
      </c>
      <c r="F8" s="17">
        <v>0.61957047505921292</v>
      </c>
    </row>
    <row r="9" spans="1:6" x14ac:dyDescent="0.3">
      <c r="A9" s="18" t="s">
        <v>27</v>
      </c>
      <c r="B9" s="19">
        <f>SUBTOTAL(9,B10:B14)</f>
        <v>827218.30999999994</v>
      </c>
      <c r="C9" s="19"/>
      <c r="D9" s="19">
        <f>SUBTOTAL(9,D10:D14)</f>
        <v>1038429.1600000001</v>
      </c>
      <c r="E9" s="20">
        <f t="shared" si="0"/>
        <v>1.2553266138415144</v>
      </c>
      <c r="F9" s="20"/>
    </row>
    <row r="10" spans="1:6" x14ac:dyDescent="0.3">
      <c r="A10" s="21" t="s">
        <v>28</v>
      </c>
      <c r="B10" s="22">
        <v>917335.59</v>
      </c>
      <c r="C10" s="22"/>
      <c r="D10" s="22">
        <v>984419.49</v>
      </c>
      <c r="E10" s="23">
        <f t="shared" si="0"/>
        <v>1.0731290715538466</v>
      </c>
      <c r="F10" s="23"/>
    </row>
    <row r="11" spans="1:6" x14ac:dyDescent="0.3">
      <c r="A11" s="21" t="s">
        <v>29</v>
      </c>
      <c r="B11" s="22">
        <v>0</v>
      </c>
      <c r="C11" s="22"/>
      <c r="D11" s="22">
        <v>76534.2</v>
      </c>
      <c r="E11" s="23" t="str">
        <f t="shared" si="0"/>
        <v>-</v>
      </c>
      <c r="F11" s="23"/>
    </row>
    <row r="12" spans="1:6" x14ac:dyDescent="0.3">
      <c r="A12" s="21" t="s">
        <v>30</v>
      </c>
      <c r="B12" s="22">
        <v>0</v>
      </c>
      <c r="C12" s="22"/>
      <c r="D12" s="22">
        <v>26627.370000000003</v>
      </c>
      <c r="E12" s="23" t="str">
        <f t="shared" si="0"/>
        <v>-</v>
      </c>
      <c r="F12" s="23"/>
    </row>
    <row r="13" spans="1:6" x14ac:dyDescent="0.3">
      <c r="A13" s="21" t="s">
        <v>31</v>
      </c>
      <c r="B13" s="22">
        <v>0</v>
      </c>
      <c r="C13" s="22"/>
      <c r="D13" s="22">
        <v>55829.56</v>
      </c>
      <c r="E13" s="23" t="str">
        <f t="shared" si="0"/>
        <v>-</v>
      </c>
      <c r="F13" s="23"/>
    </row>
    <row r="14" spans="1:6" x14ac:dyDescent="0.3">
      <c r="A14" s="21" t="s">
        <v>32</v>
      </c>
      <c r="B14" s="22">
        <v>-90117.28</v>
      </c>
      <c r="C14" s="22"/>
      <c r="D14" s="22">
        <v>-104981.46</v>
      </c>
      <c r="E14" s="23">
        <f t="shared" si="0"/>
        <v>1.164942616998649</v>
      </c>
      <c r="F14" s="23"/>
    </row>
    <row r="15" spans="1:6" x14ac:dyDescent="0.3">
      <c r="A15" s="18" t="s">
        <v>33</v>
      </c>
      <c r="B15" s="19">
        <f>SUBTOTAL(9,B16:B17)</f>
        <v>41257.229999999996</v>
      </c>
      <c r="C15" s="19"/>
      <c r="D15" s="19">
        <f>SUBTOTAL(9,D16:D17)</f>
        <v>36272.390000000007</v>
      </c>
      <c r="E15" s="20">
        <f t="shared" si="0"/>
        <v>0.87917657099131497</v>
      </c>
      <c r="F15" s="20"/>
    </row>
    <row r="16" spans="1:6" x14ac:dyDescent="0.3">
      <c r="A16" s="21" t="s">
        <v>34</v>
      </c>
      <c r="B16" s="22">
        <v>19657.54</v>
      </c>
      <c r="C16" s="22"/>
      <c r="D16" s="22">
        <v>16214.830000000004</v>
      </c>
      <c r="E16" s="23">
        <f t="shared" si="0"/>
        <v>0.82486567495220675</v>
      </c>
      <c r="F16" s="23"/>
    </row>
    <row r="17" spans="1:6" x14ac:dyDescent="0.3">
      <c r="A17" s="21" t="s">
        <v>35</v>
      </c>
      <c r="B17" s="22">
        <v>21599.69</v>
      </c>
      <c r="C17" s="22"/>
      <c r="D17" s="22">
        <v>20057.560000000001</v>
      </c>
      <c r="E17" s="23">
        <f t="shared" si="0"/>
        <v>0.92860406792875283</v>
      </c>
      <c r="F17" s="23"/>
    </row>
    <row r="18" spans="1:6" x14ac:dyDescent="0.3">
      <c r="A18" s="18" t="s">
        <v>36</v>
      </c>
      <c r="B18" s="19">
        <f>SUBTOTAL(9,B19:B19)</f>
        <v>6971.67</v>
      </c>
      <c r="C18" s="19"/>
      <c r="D18" s="19">
        <f>SUBTOTAL(9,D19:D19)</f>
        <v>7389.09</v>
      </c>
      <c r="E18" s="20">
        <f t="shared" si="0"/>
        <v>1.0598737461755936</v>
      </c>
      <c r="F18" s="20"/>
    </row>
    <row r="19" spans="1:6" x14ac:dyDescent="0.3">
      <c r="A19" s="21" t="s">
        <v>37</v>
      </c>
      <c r="B19" s="22">
        <v>6971.67</v>
      </c>
      <c r="C19" s="22"/>
      <c r="D19" s="22">
        <v>7389.09</v>
      </c>
      <c r="E19" s="23">
        <f t="shared" si="0"/>
        <v>1.0598737461755936</v>
      </c>
      <c r="F19" s="23"/>
    </row>
    <row r="20" spans="1:6" x14ac:dyDescent="0.3">
      <c r="A20" s="15" t="s">
        <v>38</v>
      </c>
      <c r="B20" s="16">
        <v>690993.98</v>
      </c>
      <c r="C20" s="16">
        <v>1342609.88</v>
      </c>
      <c r="D20" s="16">
        <f>SUBTOTAL(9,D22:D35)</f>
        <v>1075636.06</v>
      </c>
      <c r="E20" s="17">
        <f t="shared" si="0"/>
        <v>1.5566504067083191</v>
      </c>
      <c r="F20" s="17">
        <v>0.80115309444914851</v>
      </c>
    </row>
    <row r="21" spans="1:6" x14ac:dyDescent="0.3">
      <c r="A21" s="18" t="s">
        <v>39</v>
      </c>
      <c r="B21" s="19">
        <f>SUBTOTAL(9,B22:B22)</f>
        <v>0</v>
      </c>
      <c r="C21" s="19"/>
      <c r="D21" s="19">
        <f>SUBTOTAL(9,D22:D22)</f>
        <v>12400</v>
      </c>
      <c r="E21" s="20" t="str">
        <f t="shared" si="0"/>
        <v>-</v>
      </c>
      <c r="F21" s="20"/>
    </row>
    <row r="22" spans="1:6" x14ac:dyDescent="0.3">
      <c r="A22" s="21" t="s">
        <v>40</v>
      </c>
      <c r="B22" s="22">
        <v>0</v>
      </c>
      <c r="C22" s="22"/>
      <c r="D22" s="22">
        <v>12400</v>
      </c>
      <c r="E22" s="23" t="str">
        <f t="shared" si="0"/>
        <v>-</v>
      </c>
      <c r="F22" s="23"/>
    </row>
    <row r="23" spans="1:6" x14ac:dyDescent="0.3">
      <c r="A23" s="18" t="s">
        <v>41</v>
      </c>
      <c r="B23" s="19">
        <v>643626.18000000005</v>
      </c>
      <c r="C23" s="19"/>
      <c r="D23" s="19">
        <f>SUBTOTAL(9,D24:D25)</f>
        <v>441695.18999999994</v>
      </c>
      <c r="E23" s="20">
        <f t="shared" si="0"/>
        <v>0.68626044701910649</v>
      </c>
      <c r="F23" s="20"/>
    </row>
    <row r="24" spans="1:6" x14ac:dyDescent="0.3">
      <c r="A24" s="21" t="s">
        <v>42</v>
      </c>
      <c r="B24" s="22">
        <v>459926.05</v>
      </c>
      <c r="C24" s="22"/>
      <c r="D24" s="22">
        <v>46950.53</v>
      </c>
      <c r="E24" s="23">
        <f t="shared" si="0"/>
        <v>0.10208278048177527</v>
      </c>
      <c r="F24" s="23"/>
    </row>
    <row r="25" spans="1:6" x14ac:dyDescent="0.3">
      <c r="A25" s="21" t="s">
        <v>43</v>
      </c>
      <c r="B25" s="22">
        <v>183700.13</v>
      </c>
      <c r="C25" s="22"/>
      <c r="D25" s="22">
        <v>394744.66</v>
      </c>
      <c r="E25" s="23">
        <f t="shared" si="0"/>
        <v>2.1488534602561247</v>
      </c>
      <c r="F25" s="23"/>
    </row>
    <row r="26" spans="1:6" x14ac:dyDescent="0.3">
      <c r="A26" s="18" t="s">
        <v>44</v>
      </c>
      <c r="B26" s="19">
        <f>SUBTOTAL(9,B27:B28)</f>
        <v>40000</v>
      </c>
      <c r="C26" s="19"/>
      <c r="D26" s="19">
        <f>SUBTOTAL(9,D27:D28)</f>
        <v>112038.02</v>
      </c>
      <c r="E26" s="20">
        <f t="shared" si="0"/>
        <v>2.8009504999999999</v>
      </c>
      <c r="F26" s="20"/>
    </row>
    <row r="27" spans="1:6" x14ac:dyDescent="0.3">
      <c r="A27" s="21" t="s">
        <v>45</v>
      </c>
      <c r="B27" s="22">
        <v>0</v>
      </c>
      <c r="C27" s="22"/>
      <c r="D27" s="22">
        <v>7020.3</v>
      </c>
      <c r="E27" s="23" t="str">
        <f t="shared" si="0"/>
        <v>-</v>
      </c>
      <c r="F27" s="23"/>
    </row>
    <row r="28" spans="1:6" x14ac:dyDescent="0.3">
      <c r="A28" s="21" t="s">
        <v>46</v>
      </c>
      <c r="B28" s="22">
        <v>40000</v>
      </c>
      <c r="C28" s="22"/>
      <c r="D28" s="22">
        <v>105017.72</v>
      </c>
      <c r="E28" s="23">
        <f t="shared" si="0"/>
        <v>2.6254430000000002</v>
      </c>
      <c r="F28" s="23"/>
    </row>
    <row r="29" spans="1:6" x14ac:dyDescent="0.3">
      <c r="A29" s="18" t="s">
        <v>47</v>
      </c>
      <c r="B29" s="19">
        <f>SUBTOTAL(9,B30:B30)</f>
        <v>0</v>
      </c>
      <c r="C29" s="19"/>
      <c r="D29" s="19">
        <f>SUBTOTAL(9,D30:D30)</f>
        <v>502882.54</v>
      </c>
      <c r="E29" s="20" t="str">
        <f t="shared" si="0"/>
        <v>-</v>
      </c>
      <c r="F29" s="20"/>
    </row>
    <row r="30" spans="1:6" x14ac:dyDescent="0.3">
      <c r="A30" s="21" t="s">
        <v>48</v>
      </c>
      <c r="B30" s="22">
        <v>0</v>
      </c>
      <c r="C30" s="22"/>
      <c r="D30" s="22">
        <v>502882.54</v>
      </c>
      <c r="E30" s="23" t="str">
        <f t="shared" si="0"/>
        <v>-</v>
      </c>
      <c r="F30" s="23"/>
    </row>
    <row r="31" spans="1:6" x14ac:dyDescent="0.3">
      <c r="A31" s="18" t="s">
        <v>49</v>
      </c>
      <c r="B31" s="19">
        <f>SUBTOTAL(9,B32:B32)</f>
        <v>7367.8</v>
      </c>
      <c r="C31" s="19"/>
      <c r="D31" s="19">
        <f>SUBTOTAL(9,D32:D32)</f>
        <v>6620.31</v>
      </c>
      <c r="E31" s="20">
        <f t="shared" si="0"/>
        <v>0.89854637748038768</v>
      </c>
      <c r="F31" s="20"/>
    </row>
    <row r="32" spans="1:6" x14ac:dyDescent="0.3">
      <c r="A32" s="21" t="s">
        <v>50</v>
      </c>
      <c r="B32" s="22">
        <v>7367.8</v>
      </c>
      <c r="C32" s="22"/>
      <c r="D32" s="22">
        <v>6620.31</v>
      </c>
      <c r="E32" s="23">
        <f t="shared" si="0"/>
        <v>0.89854637748038768</v>
      </c>
      <c r="F32" s="23"/>
    </row>
    <row r="33" spans="1:6" x14ac:dyDescent="0.3">
      <c r="A33" s="18" t="s">
        <v>51</v>
      </c>
      <c r="B33" s="19">
        <f>SUBTOTAL(9,B34:B35)</f>
        <v>0</v>
      </c>
      <c r="C33" s="19"/>
      <c r="D33" s="19">
        <f>SUBTOTAL(9,D34:D35)</f>
        <v>0</v>
      </c>
      <c r="E33" s="20" t="str">
        <f t="shared" si="0"/>
        <v>-</v>
      </c>
      <c r="F33" s="20"/>
    </row>
    <row r="34" spans="1:6" x14ac:dyDescent="0.3">
      <c r="A34" s="21" t="s">
        <v>52</v>
      </c>
      <c r="B34" s="22">
        <v>0</v>
      </c>
      <c r="C34" s="22"/>
      <c r="D34" s="22">
        <v>0</v>
      </c>
      <c r="E34" s="23" t="str">
        <f t="shared" si="0"/>
        <v>-</v>
      </c>
      <c r="F34" s="23"/>
    </row>
    <row r="35" spans="1:6" x14ac:dyDescent="0.3">
      <c r="A35" s="21" t="s">
        <v>53</v>
      </c>
      <c r="B35" s="22">
        <v>0</v>
      </c>
      <c r="C35" s="22"/>
      <c r="D35" s="22">
        <v>0</v>
      </c>
      <c r="E35" s="23" t="str">
        <f t="shared" si="0"/>
        <v>-</v>
      </c>
      <c r="F35" s="23"/>
    </row>
    <row r="36" spans="1:6" x14ac:dyDescent="0.3">
      <c r="A36" s="15" t="s">
        <v>54</v>
      </c>
      <c r="B36" s="16">
        <f>SUBTOTAL(9,B38:B44)</f>
        <v>25200.36</v>
      </c>
      <c r="C36" s="16">
        <v>25130</v>
      </c>
      <c r="D36" s="16">
        <f>SUBTOTAL(9,D38:D44)</f>
        <v>15348.91</v>
      </c>
      <c r="E36" s="17">
        <f t="shared" si="0"/>
        <v>0.60907502908688604</v>
      </c>
      <c r="F36" s="17">
        <v>0.61078034222045363</v>
      </c>
    </row>
    <row r="37" spans="1:6" x14ac:dyDescent="0.3">
      <c r="A37" s="18" t="s">
        <v>55</v>
      </c>
      <c r="B37" s="19">
        <f>SUBTOTAL(9,B38:B39)</f>
        <v>173.23</v>
      </c>
      <c r="C37" s="19"/>
      <c r="D37" s="19">
        <f>SUBTOTAL(9,D38:D39)</f>
        <v>319.31</v>
      </c>
      <c r="E37" s="20">
        <f t="shared" si="0"/>
        <v>1.8432719505859263</v>
      </c>
      <c r="F37" s="20"/>
    </row>
    <row r="38" spans="1:6" x14ac:dyDescent="0.3">
      <c r="A38" s="21" t="s">
        <v>56</v>
      </c>
      <c r="B38" s="22">
        <v>0</v>
      </c>
      <c r="C38" s="22"/>
      <c r="D38" s="22">
        <v>0</v>
      </c>
      <c r="E38" s="23" t="str">
        <f t="shared" si="0"/>
        <v>-</v>
      </c>
      <c r="F38" s="23"/>
    </row>
    <row r="39" spans="1:6" x14ac:dyDescent="0.3">
      <c r="A39" s="21" t="s">
        <v>57</v>
      </c>
      <c r="B39" s="22">
        <v>173.23</v>
      </c>
      <c r="C39" s="22"/>
      <c r="D39" s="22">
        <v>319.31</v>
      </c>
      <c r="E39" s="23">
        <f t="shared" ref="E39:E69" si="1">IF(B39&lt;&gt;0,D39/B39,"-")</f>
        <v>1.8432719505859263</v>
      </c>
      <c r="F39" s="23"/>
    </row>
    <row r="40" spans="1:6" x14ac:dyDescent="0.3">
      <c r="A40" s="18" t="s">
        <v>58</v>
      </c>
      <c r="B40" s="19">
        <f>SUBTOTAL(9,B41:B44)</f>
        <v>25027.13</v>
      </c>
      <c r="C40" s="19"/>
      <c r="D40" s="19">
        <f>SUBTOTAL(9,D41:D44)</f>
        <v>15029.6</v>
      </c>
      <c r="E40" s="20">
        <f t="shared" si="1"/>
        <v>0.60053230234549471</v>
      </c>
      <c r="F40" s="20"/>
    </row>
    <row r="41" spans="1:6" x14ac:dyDescent="0.3">
      <c r="A41" s="21" t="s">
        <v>59</v>
      </c>
      <c r="B41" s="22">
        <v>875.98</v>
      </c>
      <c r="C41" s="22"/>
      <c r="D41" s="22">
        <v>875.98</v>
      </c>
      <c r="E41" s="23">
        <f t="shared" si="1"/>
        <v>1</v>
      </c>
      <c r="F41" s="23"/>
    </row>
    <row r="42" spans="1:6" x14ac:dyDescent="0.3">
      <c r="A42" s="21" t="s">
        <v>60</v>
      </c>
      <c r="B42" s="22">
        <v>23361.97</v>
      </c>
      <c r="C42" s="22"/>
      <c r="D42" s="22">
        <v>14153.62</v>
      </c>
      <c r="E42" s="23">
        <f t="shared" si="1"/>
        <v>0.60584017529343626</v>
      </c>
      <c r="F42" s="23"/>
    </row>
    <row r="43" spans="1:6" x14ac:dyDescent="0.3">
      <c r="A43" s="21" t="s">
        <v>61</v>
      </c>
      <c r="B43" s="22">
        <v>7.71</v>
      </c>
      <c r="C43" s="22"/>
      <c r="D43" s="22">
        <v>0</v>
      </c>
      <c r="E43" s="23">
        <f t="shared" si="1"/>
        <v>0</v>
      </c>
      <c r="F43" s="23"/>
    </row>
    <row r="44" spans="1:6" x14ac:dyDescent="0.3">
      <c r="A44" s="21" t="s">
        <v>62</v>
      </c>
      <c r="B44" s="22">
        <v>781.47</v>
      </c>
      <c r="C44" s="22"/>
      <c r="D44" s="22">
        <v>0</v>
      </c>
      <c r="E44" s="23">
        <f t="shared" si="1"/>
        <v>0</v>
      </c>
      <c r="F44" s="23"/>
    </row>
    <row r="45" spans="1:6" x14ac:dyDescent="0.3">
      <c r="A45" s="15" t="s">
        <v>63</v>
      </c>
      <c r="B45" s="16">
        <f>SUBTOTAL(9,B47:B55)</f>
        <v>175797.38</v>
      </c>
      <c r="C45" s="16">
        <v>204820</v>
      </c>
      <c r="D45" s="16">
        <f>SUBTOTAL(9,D47:D55)</f>
        <v>195626.45</v>
      </c>
      <c r="E45" s="17">
        <f t="shared" si="1"/>
        <v>1.1127950257279147</v>
      </c>
      <c r="F45" s="17">
        <v>0.95511400253881429</v>
      </c>
    </row>
    <row r="46" spans="1:6" x14ac:dyDescent="0.3">
      <c r="A46" s="18" t="s">
        <v>64</v>
      </c>
      <c r="B46" s="19">
        <f>SUBTOTAL(9,B47:B48)</f>
        <v>32561.72</v>
      </c>
      <c r="C46" s="19"/>
      <c r="D46" s="19">
        <f>SUBTOTAL(9,D47:D48)</f>
        <v>34468.579999999994</v>
      </c>
      <c r="E46" s="20">
        <f t="shared" si="1"/>
        <v>1.0585614027760202</v>
      </c>
      <c r="F46" s="20"/>
    </row>
    <row r="47" spans="1:6" x14ac:dyDescent="0.3">
      <c r="A47" s="21" t="s">
        <v>65</v>
      </c>
      <c r="B47" s="22">
        <v>32373.360000000001</v>
      </c>
      <c r="C47" s="22"/>
      <c r="D47" s="22">
        <v>34005.759999999995</v>
      </c>
      <c r="E47" s="23">
        <f t="shared" si="1"/>
        <v>1.0504241759273674</v>
      </c>
      <c r="F47" s="23"/>
    </row>
    <row r="48" spans="1:6" x14ac:dyDescent="0.3">
      <c r="A48" s="21" t="s">
        <v>66</v>
      </c>
      <c r="B48" s="22">
        <v>188.36</v>
      </c>
      <c r="C48" s="22"/>
      <c r="D48" s="22">
        <v>462.82</v>
      </c>
      <c r="E48" s="23">
        <f t="shared" si="1"/>
        <v>2.4571034189849223</v>
      </c>
      <c r="F48" s="23"/>
    </row>
    <row r="49" spans="1:6" x14ac:dyDescent="0.3">
      <c r="A49" s="18" t="s">
        <v>67</v>
      </c>
      <c r="B49" s="19">
        <f>SUBTOTAL(9,B50:B52)</f>
        <v>89123.340000000011</v>
      </c>
      <c r="C49" s="19"/>
      <c r="D49" s="19">
        <f>SUBTOTAL(9,D50:D52)</f>
        <v>106349.58</v>
      </c>
      <c r="E49" s="20">
        <f t="shared" si="1"/>
        <v>1.1932853952735611</v>
      </c>
      <c r="F49" s="20"/>
    </row>
    <row r="50" spans="1:6" x14ac:dyDescent="0.3">
      <c r="A50" s="21" t="s">
        <v>68</v>
      </c>
      <c r="B50" s="22">
        <v>77.489999999999995</v>
      </c>
      <c r="C50" s="22"/>
      <c r="D50" s="22">
        <v>51.48</v>
      </c>
      <c r="E50" s="23">
        <f t="shared" si="1"/>
        <v>0.66434378629500579</v>
      </c>
      <c r="F50" s="23"/>
    </row>
    <row r="51" spans="1:6" x14ac:dyDescent="0.3">
      <c r="A51" s="21" t="s">
        <v>69</v>
      </c>
      <c r="B51" s="22">
        <v>225.01</v>
      </c>
      <c r="C51" s="22"/>
      <c r="D51" s="22">
        <v>1841.53</v>
      </c>
      <c r="E51" s="23">
        <f t="shared" si="1"/>
        <v>8.1842140349317809</v>
      </c>
      <c r="F51" s="23"/>
    </row>
    <row r="52" spans="1:6" x14ac:dyDescent="0.3">
      <c r="A52" s="21" t="s">
        <v>70</v>
      </c>
      <c r="B52" s="22">
        <v>88820.840000000011</v>
      </c>
      <c r="C52" s="22"/>
      <c r="D52" s="22">
        <v>104456.57</v>
      </c>
      <c r="E52" s="23">
        <f t="shared" si="1"/>
        <v>1.1760367274166739</v>
      </c>
      <c r="F52" s="23"/>
    </row>
    <row r="53" spans="1:6" x14ac:dyDescent="0.3">
      <c r="A53" s="18" t="s">
        <v>71</v>
      </c>
      <c r="B53" s="19">
        <f>SUBTOTAL(9,B54:B55)</f>
        <v>54112.32</v>
      </c>
      <c r="C53" s="19"/>
      <c r="D53" s="19">
        <f>SUBTOTAL(9,D54:D55)</f>
        <v>54808.29</v>
      </c>
      <c r="E53" s="20">
        <f t="shared" si="1"/>
        <v>1.0128615812443451</v>
      </c>
      <c r="F53" s="20"/>
    </row>
    <row r="54" spans="1:6" x14ac:dyDescent="0.3">
      <c r="A54" s="21" t="s">
        <v>72</v>
      </c>
      <c r="B54" s="22">
        <v>864.52</v>
      </c>
      <c r="C54" s="22"/>
      <c r="D54" s="22">
        <v>1597.35</v>
      </c>
      <c r="E54" s="23">
        <f t="shared" si="1"/>
        <v>1.8476726969879238</v>
      </c>
      <c r="F54" s="23"/>
    </row>
    <row r="55" spans="1:6" x14ac:dyDescent="0.3">
      <c r="A55" s="21" t="s">
        <v>73</v>
      </c>
      <c r="B55" s="22">
        <v>53247.8</v>
      </c>
      <c r="C55" s="22"/>
      <c r="D55" s="22">
        <v>53210.94</v>
      </c>
      <c r="E55" s="23">
        <f t="shared" si="1"/>
        <v>0.99930776482784267</v>
      </c>
      <c r="F55" s="23"/>
    </row>
    <row r="56" spans="1:6" x14ac:dyDescent="0.3">
      <c r="A56" s="15" t="s">
        <v>74</v>
      </c>
      <c r="B56" s="16">
        <f>SUBTOTAL(9,B58:B60)</f>
        <v>11915.51</v>
      </c>
      <c r="C56" s="16">
        <v>16800</v>
      </c>
      <c r="D56" s="16">
        <f>SUBTOTAL(9,D58:D60)</f>
        <v>14185.34</v>
      </c>
      <c r="E56" s="17">
        <f t="shared" si="1"/>
        <v>1.1904937346366207</v>
      </c>
      <c r="F56" s="17">
        <v>0.84436547619047619</v>
      </c>
    </row>
    <row r="57" spans="1:6" x14ac:dyDescent="0.3">
      <c r="A57" s="18" t="s">
        <v>75</v>
      </c>
      <c r="B57" s="19">
        <f>SUBTOTAL(9,B58:B58)</f>
        <v>8376</v>
      </c>
      <c r="C57" s="19"/>
      <c r="D57" s="19">
        <f>SUBTOTAL(9,D58:D58)</f>
        <v>13474</v>
      </c>
      <c r="E57" s="20">
        <f t="shared" si="1"/>
        <v>1.6086437440305634</v>
      </c>
      <c r="F57" s="20"/>
    </row>
    <row r="58" spans="1:6" x14ac:dyDescent="0.3">
      <c r="A58" s="21" t="s">
        <v>76</v>
      </c>
      <c r="B58" s="22">
        <v>8376</v>
      </c>
      <c r="C58" s="22"/>
      <c r="D58" s="22">
        <v>13474</v>
      </c>
      <c r="E58" s="23">
        <f t="shared" si="1"/>
        <v>1.6086437440305634</v>
      </c>
      <c r="F58" s="23"/>
    </row>
    <row r="59" spans="1:6" x14ac:dyDescent="0.3">
      <c r="A59" s="18" t="s">
        <v>77</v>
      </c>
      <c r="B59" s="19">
        <f>SUBTOTAL(9,B60:B60)</f>
        <v>3539.51</v>
      </c>
      <c r="C59" s="19"/>
      <c r="D59" s="19">
        <f>SUBTOTAL(9,D60:D60)</f>
        <v>711.34</v>
      </c>
      <c r="E59" s="20">
        <f t="shared" si="1"/>
        <v>0.20097132088904962</v>
      </c>
      <c r="F59" s="20"/>
    </row>
    <row r="60" spans="1:6" x14ac:dyDescent="0.3">
      <c r="A60" s="21" t="s">
        <v>78</v>
      </c>
      <c r="B60" s="22">
        <v>3539.51</v>
      </c>
      <c r="C60" s="22"/>
      <c r="D60" s="22">
        <v>711.34</v>
      </c>
      <c r="E60" s="23">
        <f t="shared" si="1"/>
        <v>0.20097132088904962</v>
      </c>
      <c r="F60" s="23"/>
    </row>
    <row r="61" spans="1:6" x14ac:dyDescent="0.3">
      <c r="A61" s="15" t="s">
        <v>79</v>
      </c>
      <c r="B61" s="16">
        <f>SUBTOTAL(9,B63:B63)</f>
        <v>0</v>
      </c>
      <c r="C61" s="16">
        <v>0</v>
      </c>
      <c r="D61" s="16">
        <f>SUBTOTAL(9,D63:D63)</f>
        <v>303.99</v>
      </c>
      <c r="E61" s="17" t="str">
        <f t="shared" si="1"/>
        <v>-</v>
      </c>
      <c r="F61" s="17" t="str">
        <f>IF(C61&lt;&gt;0,D61/C61,"-")</f>
        <v>-</v>
      </c>
    </row>
    <row r="62" spans="1:6" x14ac:dyDescent="0.3">
      <c r="A62" s="18" t="s">
        <v>80</v>
      </c>
      <c r="B62" s="19">
        <f>SUBTOTAL(9,B63:B63)</f>
        <v>0</v>
      </c>
      <c r="C62" s="19"/>
      <c r="D62" s="19">
        <f>SUBTOTAL(9,D63:D63)</f>
        <v>303.99</v>
      </c>
      <c r="E62" s="20" t="str">
        <f t="shared" si="1"/>
        <v>-</v>
      </c>
      <c r="F62" s="20"/>
    </row>
    <row r="63" spans="1:6" x14ac:dyDescent="0.3">
      <c r="A63" s="21" t="s">
        <v>81</v>
      </c>
      <c r="B63" s="22">
        <v>0</v>
      </c>
      <c r="C63" s="22"/>
      <c r="D63" s="22">
        <v>303.99</v>
      </c>
      <c r="E63" s="23" t="str">
        <f t="shared" si="1"/>
        <v>-</v>
      </c>
      <c r="F63" s="23"/>
    </row>
    <row r="64" spans="1:6" x14ac:dyDescent="0.3">
      <c r="A64" s="15" t="s">
        <v>82</v>
      </c>
      <c r="B64" s="16">
        <f>SUBTOTAL(9,B66:B68)</f>
        <v>0</v>
      </c>
      <c r="C64" s="16">
        <v>1900</v>
      </c>
      <c r="D64" s="16">
        <f>SUBTOTAL(9,D66:D68)</f>
        <v>1073.82</v>
      </c>
      <c r="E64" s="17" t="str">
        <f t="shared" si="1"/>
        <v>-</v>
      </c>
      <c r="F64" s="17">
        <v>0.56516842105263154</v>
      </c>
    </row>
    <row r="65" spans="1:6" x14ac:dyDescent="0.3">
      <c r="A65" s="18" t="s">
        <v>83</v>
      </c>
      <c r="B65" s="19">
        <f>SUBTOTAL(9,B66:B66)</f>
        <v>0</v>
      </c>
      <c r="C65" s="19"/>
      <c r="D65" s="19">
        <f>SUBTOTAL(9,D66:D66)</f>
        <v>861.5</v>
      </c>
      <c r="E65" s="20" t="str">
        <f t="shared" si="1"/>
        <v>-</v>
      </c>
      <c r="F65" s="20"/>
    </row>
    <row r="66" spans="1:6" x14ac:dyDescent="0.3">
      <c r="A66" s="21" t="s">
        <v>84</v>
      </c>
      <c r="B66" s="22">
        <v>0</v>
      </c>
      <c r="C66" s="22"/>
      <c r="D66" s="22">
        <v>861.5</v>
      </c>
      <c r="E66" s="23" t="str">
        <f t="shared" si="1"/>
        <v>-</v>
      </c>
      <c r="F66" s="23"/>
    </row>
    <row r="67" spans="1:6" x14ac:dyDescent="0.3">
      <c r="A67" s="18" t="s">
        <v>85</v>
      </c>
      <c r="B67" s="19">
        <f>SUBTOTAL(9,B68:B68)</f>
        <v>0</v>
      </c>
      <c r="C67" s="19"/>
      <c r="D67" s="19">
        <f>SUBTOTAL(9,D68:D68)</f>
        <v>212.32</v>
      </c>
      <c r="E67" s="20" t="str">
        <f t="shared" si="1"/>
        <v>-</v>
      </c>
      <c r="F67" s="20"/>
    </row>
    <row r="68" spans="1:6" x14ac:dyDescent="0.3">
      <c r="A68" s="21" t="s">
        <v>86</v>
      </c>
      <c r="B68" s="22">
        <v>0</v>
      </c>
      <c r="C68" s="22"/>
      <c r="D68" s="22">
        <v>212.32</v>
      </c>
      <c r="E68" s="23" t="str">
        <f t="shared" si="1"/>
        <v>-</v>
      </c>
      <c r="F68" s="23"/>
    </row>
    <row r="69" spans="1:6" ht="20.100000000000001" customHeight="1" x14ac:dyDescent="0.3">
      <c r="A69" s="24" t="s">
        <v>87</v>
      </c>
      <c r="B69" s="25">
        <v>1779487.16</v>
      </c>
      <c r="C69" s="25">
        <v>3337777.32</v>
      </c>
      <c r="D69" s="25">
        <f>IFERROR(SUBTOTAL(9,D10:D68),0)</f>
        <v>2384265.2099999995</v>
      </c>
      <c r="E69" s="26">
        <f t="shared" si="1"/>
        <v>1.3398608675546722</v>
      </c>
      <c r="F69" s="26">
        <v>0.71432722480120381</v>
      </c>
    </row>
    <row r="70" spans="1:6" x14ac:dyDescent="0.3">
      <c r="A70" s="8"/>
      <c r="B70" s="8"/>
      <c r="C70" s="8"/>
      <c r="D70" s="8"/>
      <c r="E70" s="8"/>
      <c r="F70" s="8"/>
    </row>
    <row r="71" spans="1:6" x14ac:dyDescent="0.3">
      <c r="A71" s="8"/>
      <c r="B71" s="8"/>
      <c r="C71" s="8"/>
      <c r="D71" s="8"/>
      <c r="E71" s="8"/>
      <c r="F71" s="8"/>
    </row>
    <row r="72" spans="1:6" s="4" customFormat="1" ht="24.9" customHeight="1" x14ac:dyDescent="0.3">
      <c r="A72" s="5" t="s">
        <v>88</v>
      </c>
      <c r="B72" s="6"/>
      <c r="C72" s="6"/>
      <c r="D72" s="6"/>
      <c r="E72" s="6"/>
      <c r="F72" s="6"/>
    </row>
    <row r="73" spans="1:6" ht="57.6" customHeight="1" x14ac:dyDescent="0.3">
      <c r="A73" s="27" t="s">
        <v>25</v>
      </c>
      <c r="B73" s="7" t="s">
        <v>5</v>
      </c>
      <c r="C73" s="7" t="s">
        <v>6</v>
      </c>
      <c r="D73" s="7" t="s">
        <v>7</v>
      </c>
      <c r="E73" s="7" t="s">
        <v>8</v>
      </c>
      <c r="F73" s="7" t="s">
        <v>9</v>
      </c>
    </row>
    <row r="74" spans="1:6" s="8" customFormat="1" ht="15.9" customHeight="1" x14ac:dyDescent="0.3">
      <c r="A74" s="9" t="s">
        <v>10</v>
      </c>
      <c r="B74" s="9">
        <f>COLUMN()</f>
        <v>2</v>
      </c>
      <c r="C74" s="9">
        <v>3</v>
      </c>
      <c r="D74" s="9">
        <f>COLUMN()</f>
        <v>4</v>
      </c>
      <c r="E74" s="9" t="str">
        <f>_xlfn.CONCAT(TEXT(COLUMN(),"@")," (",TEXT(D74,"@")," / ",TEXT(B74,"@"),")")</f>
        <v>5 (4 / 2)</v>
      </c>
      <c r="F74" s="9" t="str">
        <f>_xlfn.CONCAT(TEXT(COLUMN(),"@")," (",TEXT(D74,"@")," / ",TEXT(C74,"@"),")")</f>
        <v>6 (4 / 3)</v>
      </c>
    </row>
    <row r="75" spans="1:6" x14ac:dyDescent="0.3">
      <c r="A75" s="12" t="s">
        <v>14</v>
      </c>
      <c r="B75" s="13">
        <f>SUBTOTAL(9,B78:B139)</f>
        <v>1118107.76</v>
      </c>
      <c r="C75" s="13">
        <v>1653498.3</v>
      </c>
      <c r="D75" s="13">
        <f>SUBTOTAL(9,D78:D139)</f>
        <v>1466766.3199999996</v>
      </c>
      <c r="E75" s="14">
        <f t="shared" ref="E75:E106" si="2">IF(B75&lt;&gt;0,D75/B75,"-")</f>
        <v>1.311829121014239</v>
      </c>
      <c r="F75" s="14">
        <v>0.88706853826218002</v>
      </c>
    </row>
    <row r="76" spans="1:6" x14ac:dyDescent="0.3">
      <c r="A76" s="15" t="s">
        <v>89</v>
      </c>
      <c r="B76" s="16">
        <f>SUBTOTAL(9,B78:B82)</f>
        <v>477182.64999999997</v>
      </c>
      <c r="C76" s="16">
        <v>641070.30000000005</v>
      </c>
      <c r="D76" s="16">
        <f>SUBTOTAL(9,D78:D82)</f>
        <v>627745.43000000005</v>
      </c>
      <c r="E76" s="17">
        <f t="shared" si="2"/>
        <v>1.315524422356932</v>
      </c>
      <c r="F76" s="17">
        <v>0.97921465087370296</v>
      </c>
    </row>
    <row r="77" spans="1:6" x14ac:dyDescent="0.3">
      <c r="A77" s="18" t="s">
        <v>90</v>
      </c>
      <c r="B77" s="19">
        <f>SUBTOTAL(9,B78:B78)</f>
        <v>396849.35</v>
      </c>
      <c r="C77" s="19"/>
      <c r="D77" s="19">
        <f>SUBTOTAL(9,D78:D78)</f>
        <v>523408.44</v>
      </c>
      <c r="E77" s="20">
        <f t="shared" si="2"/>
        <v>1.3189096567752978</v>
      </c>
      <c r="F77" s="20"/>
    </row>
    <row r="78" spans="1:6" x14ac:dyDescent="0.3">
      <c r="A78" s="21" t="s">
        <v>91</v>
      </c>
      <c r="B78" s="22">
        <v>396849.35</v>
      </c>
      <c r="C78" s="22"/>
      <c r="D78" s="22">
        <v>523408.44</v>
      </c>
      <c r="E78" s="23">
        <f t="shared" si="2"/>
        <v>1.3189096567752978</v>
      </c>
      <c r="F78" s="23"/>
    </row>
    <row r="79" spans="1:6" x14ac:dyDescent="0.3">
      <c r="A79" s="18" t="s">
        <v>92</v>
      </c>
      <c r="B79" s="19">
        <f>SUBTOTAL(9,B80:B80)</f>
        <v>28156.66</v>
      </c>
      <c r="C79" s="19"/>
      <c r="D79" s="19">
        <f>SUBTOTAL(9,D80:D80)</f>
        <v>35144.120000000003</v>
      </c>
      <c r="E79" s="20">
        <f t="shared" si="2"/>
        <v>1.2481636671394976</v>
      </c>
      <c r="F79" s="20"/>
    </row>
    <row r="80" spans="1:6" x14ac:dyDescent="0.3">
      <c r="A80" s="21" t="s">
        <v>93</v>
      </c>
      <c r="B80" s="22">
        <v>28156.66</v>
      </c>
      <c r="C80" s="22"/>
      <c r="D80" s="22">
        <v>35144.120000000003</v>
      </c>
      <c r="E80" s="23">
        <f t="shared" si="2"/>
        <v>1.2481636671394976</v>
      </c>
      <c r="F80" s="23"/>
    </row>
    <row r="81" spans="1:6" x14ac:dyDescent="0.3">
      <c r="A81" s="18" t="s">
        <v>94</v>
      </c>
      <c r="B81" s="19">
        <f>SUBTOTAL(9,B82:B82)</f>
        <v>52176.639999999999</v>
      </c>
      <c r="C81" s="19"/>
      <c r="D81" s="19">
        <f>SUBTOTAL(9,D82:D82)</f>
        <v>69192.87</v>
      </c>
      <c r="E81" s="20">
        <f t="shared" si="2"/>
        <v>1.3261273627431738</v>
      </c>
      <c r="F81" s="20"/>
    </row>
    <row r="82" spans="1:6" x14ac:dyDescent="0.3">
      <c r="A82" s="21" t="s">
        <v>95</v>
      </c>
      <c r="B82" s="22">
        <v>52176.639999999999</v>
      </c>
      <c r="C82" s="22"/>
      <c r="D82" s="22">
        <v>69192.87</v>
      </c>
      <c r="E82" s="23">
        <f t="shared" si="2"/>
        <v>1.3261273627431738</v>
      </c>
      <c r="F82" s="23"/>
    </row>
    <row r="83" spans="1:6" x14ac:dyDescent="0.3">
      <c r="A83" s="15" t="s">
        <v>96</v>
      </c>
      <c r="B83" s="16">
        <f>SUBTOTAL(9,B85:B114)</f>
        <v>414018.17000000004</v>
      </c>
      <c r="C83" s="16">
        <v>602698</v>
      </c>
      <c r="D83" s="16">
        <f>SUBTOTAL(9,D85:D114)</f>
        <v>459825.68999999994</v>
      </c>
      <c r="E83" s="17">
        <f t="shared" si="2"/>
        <v>1.1106413276499432</v>
      </c>
      <c r="F83" s="17">
        <v>0.76294543867741371</v>
      </c>
    </row>
    <row r="84" spans="1:6" x14ac:dyDescent="0.3">
      <c r="A84" s="18" t="s">
        <v>97</v>
      </c>
      <c r="B84" s="19">
        <f>SUBTOTAL(9,B85:B88)</f>
        <v>26686.420000000002</v>
      </c>
      <c r="C84" s="19"/>
      <c r="D84" s="19">
        <f>SUBTOTAL(9,D85:D88)</f>
        <v>24471.8</v>
      </c>
      <c r="E84" s="20">
        <f t="shared" si="2"/>
        <v>0.91701322245546601</v>
      </c>
      <c r="F84" s="20"/>
    </row>
    <row r="85" spans="1:6" x14ac:dyDescent="0.3">
      <c r="A85" s="21" t="s">
        <v>98</v>
      </c>
      <c r="B85" s="22">
        <v>519.29999999999995</v>
      </c>
      <c r="C85" s="22"/>
      <c r="D85" s="22">
        <v>233.6</v>
      </c>
      <c r="E85" s="23">
        <f t="shared" si="2"/>
        <v>0.44983631812054692</v>
      </c>
      <c r="F85" s="23"/>
    </row>
    <row r="86" spans="1:6" x14ac:dyDescent="0.3">
      <c r="A86" s="21" t="s">
        <v>99</v>
      </c>
      <c r="B86" s="22">
        <v>16292.24</v>
      </c>
      <c r="C86" s="22"/>
      <c r="D86" s="22">
        <v>16605.82</v>
      </c>
      <c r="E86" s="23">
        <f t="shared" si="2"/>
        <v>1.0192471998939372</v>
      </c>
      <c r="F86" s="23"/>
    </row>
    <row r="87" spans="1:6" x14ac:dyDescent="0.3">
      <c r="A87" s="21" t="s">
        <v>100</v>
      </c>
      <c r="B87" s="22">
        <v>1550.25</v>
      </c>
      <c r="C87" s="22"/>
      <c r="D87" s="22">
        <v>2551.88</v>
      </c>
      <c r="E87" s="23">
        <f t="shared" si="2"/>
        <v>1.6461086921464281</v>
      </c>
      <c r="F87" s="23"/>
    </row>
    <row r="88" spans="1:6" x14ac:dyDescent="0.3">
      <c r="A88" s="21" t="s">
        <v>101</v>
      </c>
      <c r="B88" s="22">
        <v>8324.630000000001</v>
      </c>
      <c r="C88" s="22"/>
      <c r="D88" s="22">
        <v>5080.5</v>
      </c>
      <c r="E88" s="23">
        <f t="shared" si="2"/>
        <v>0.61029739459891907</v>
      </c>
      <c r="F88" s="23"/>
    </row>
    <row r="89" spans="1:6" x14ac:dyDescent="0.3">
      <c r="A89" s="18" t="s">
        <v>102</v>
      </c>
      <c r="B89" s="19">
        <f>SUBTOTAL(9,B90:B95)</f>
        <v>94169.39</v>
      </c>
      <c r="C89" s="19"/>
      <c r="D89" s="19">
        <f>SUBTOTAL(9,D90:D95)</f>
        <v>96990.04</v>
      </c>
      <c r="E89" s="20">
        <f t="shared" si="2"/>
        <v>1.0299529390601341</v>
      </c>
      <c r="F89" s="20"/>
    </row>
    <row r="90" spans="1:6" x14ac:dyDescent="0.3">
      <c r="A90" s="21" t="s">
        <v>103</v>
      </c>
      <c r="B90" s="22">
        <v>12371.82</v>
      </c>
      <c r="C90" s="22"/>
      <c r="D90" s="22">
        <v>13438.13</v>
      </c>
      <c r="E90" s="23">
        <f t="shared" si="2"/>
        <v>1.0861886125081031</v>
      </c>
      <c r="F90" s="23"/>
    </row>
    <row r="91" spans="1:6" x14ac:dyDescent="0.3">
      <c r="A91" s="21" t="s">
        <v>104</v>
      </c>
      <c r="B91" s="22">
        <v>19386.72</v>
      </c>
      <c r="C91" s="22"/>
      <c r="D91" s="22">
        <v>22653.77</v>
      </c>
      <c r="E91" s="23">
        <f t="shared" si="2"/>
        <v>1.1685199971939555</v>
      </c>
      <c r="F91" s="23"/>
    </row>
    <row r="92" spans="1:6" x14ac:dyDescent="0.3">
      <c r="A92" s="21" t="s">
        <v>105</v>
      </c>
      <c r="B92" s="22">
        <v>25202.26</v>
      </c>
      <c r="C92" s="22"/>
      <c r="D92" s="22">
        <v>23623.360000000001</v>
      </c>
      <c r="E92" s="23">
        <f t="shared" si="2"/>
        <v>0.93735085662952455</v>
      </c>
      <c r="F92" s="23"/>
    </row>
    <row r="93" spans="1:6" x14ac:dyDescent="0.3">
      <c r="A93" s="21" t="s">
        <v>106</v>
      </c>
      <c r="B93" s="22">
        <v>31185.47</v>
      </c>
      <c r="C93" s="22"/>
      <c r="D93" s="22">
        <v>31741.33</v>
      </c>
      <c r="E93" s="23">
        <f t="shared" si="2"/>
        <v>1.0178243265212934</v>
      </c>
      <c r="F93" s="23"/>
    </row>
    <row r="94" spans="1:6" x14ac:dyDescent="0.3">
      <c r="A94" s="21" t="s">
        <v>107</v>
      </c>
      <c r="B94" s="22">
        <v>5408.7</v>
      </c>
      <c r="C94" s="22"/>
      <c r="D94" s="22">
        <v>3858.2</v>
      </c>
      <c r="E94" s="23">
        <f t="shared" si="2"/>
        <v>0.71333222400946628</v>
      </c>
      <c r="F94" s="23"/>
    </row>
    <row r="95" spans="1:6" x14ac:dyDescent="0.3">
      <c r="A95" s="21" t="s">
        <v>108</v>
      </c>
      <c r="B95" s="22">
        <v>614.42000000000019</v>
      </c>
      <c r="C95" s="22"/>
      <c r="D95" s="22">
        <v>1675.25</v>
      </c>
      <c r="E95" s="23">
        <f t="shared" si="2"/>
        <v>2.7265551251586855</v>
      </c>
      <c r="F95" s="23"/>
    </row>
    <row r="96" spans="1:6" x14ac:dyDescent="0.3">
      <c r="A96" s="18" t="s">
        <v>109</v>
      </c>
      <c r="B96" s="19">
        <f>SUBTOTAL(9,B97:B105)</f>
        <v>238106.38000000003</v>
      </c>
      <c r="C96" s="19"/>
      <c r="D96" s="19">
        <f>SUBTOTAL(9,D97:D105)</f>
        <v>222970.57</v>
      </c>
      <c r="E96" s="20">
        <f t="shared" si="2"/>
        <v>0.93643257270132774</v>
      </c>
      <c r="F96" s="20"/>
    </row>
    <row r="97" spans="1:6" x14ac:dyDescent="0.3">
      <c r="A97" s="21" t="s">
        <v>110</v>
      </c>
      <c r="B97" s="22">
        <v>7000.55</v>
      </c>
      <c r="C97" s="22"/>
      <c r="D97" s="22">
        <v>9235.0300000000007</v>
      </c>
      <c r="E97" s="23">
        <f t="shared" si="2"/>
        <v>1.3191863496439566</v>
      </c>
      <c r="F97" s="23"/>
    </row>
    <row r="98" spans="1:6" x14ac:dyDescent="0.3">
      <c r="A98" s="21" t="s">
        <v>111</v>
      </c>
      <c r="B98" s="22">
        <v>127637.21000000004</v>
      </c>
      <c r="C98" s="22"/>
      <c r="D98" s="22">
        <v>89707.63</v>
      </c>
      <c r="E98" s="23">
        <f t="shared" si="2"/>
        <v>0.70283289645707536</v>
      </c>
      <c r="F98" s="23"/>
    </row>
    <row r="99" spans="1:6" x14ac:dyDescent="0.3">
      <c r="A99" s="21" t="s">
        <v>112</v>
      </c>
      <c r="B99" s="22">
        <v>9983.67</v>
      </c>
      <c r="C99" s="22"/>
      <c r="D99" s="22">
        <v>15815</v>
      </c>
      <c r="E99" s="23">
        <f t="shared" si="2"/>
        <v>1.5840868137668813</v>
      </c>
      <c r="F99" s="23"/>
    </row>
    <row r="100" spans="1:6" x14ac:dyDescent="0.3">
      <c r="A100" s="21" t="s">
        <v>113</v>
      </c>
      <c r="B100" s="22">
        <v>31735.53</v>
      </c>
      <c r="C100" s="22"/>
      <c r="D100" s="22">
        <v>31497.97</v>
      </c>
      <c r="E100" s="23">
        <f t="shared" si="2"/>
        <v>0.99251438372070677</v>
      </c>
      <c r="F100" s="23"/>
    </row>
    <row r="101" spans="1:6" x14ac:dyDescent="0.3">
      <c r="A101" s="21" t="s">
        <v>114</v>
      </c>
      <c r="B101" s="22">
        <v>823.62</v>
      </c>
      <c r="C101" s="22"/>
      <c r="D101" s="22">
        <v>928.75</v>
      </c>
      <c r="E101" s="23">
        <f t="shared" si="2"/>
        <v>1.1276438163230615</v>
      </c>
      <c r="F101" s="23"/>
    </row>
    <row r="102" spans="1:6" x14ac:dyDescent="0.3">
      <c r="A102" s="21" t="s">
        <v>115</v>
      </c>
      <c r="B102" s="22">
        <v>7582.27</v>
      </c>
      <c r="C102" s="22"/>
      <c r="D102" s="22">
        <v>7055.87</v>
      </c>
      <c r="E102" s="23">
        <f t="shared" si="2"/>
        <v>0.93057488060963267</v>
      </c>
      <c r="F102" s="23"/>
    </row>
    <row r="103" spans="1:6" x14ac:dyDescent="0.3">
      <c r="A103" s="21" t="s">
        <v>116</v>
      </c>
      <c r="B103" s="22">
        <v>34196.720000000001</v>
      </c>
      <c r="C103" s="22"/>
      <c r="D103" s="22">
        <v>40109.660000000003</v>
      </c>
      <c r="E103" s="23">
        <f t="shared" si="2"/>
        <v>1.1729095655957649</v>
      </c>
      <c r="F103" s="23"/>
    </row>
    <row r="104" spans="1:6" x14ac:dyDescent="0.3">
      <c r="A104" s="21" t="s">
        <v>117</v>
      </c>
      <c r="B104" s="22">
        <v>1491</v>
      </c>
      <c r="C104" s="22"/>
      <c r="D104" s="22">
        <v>2295</v>
      </c>
      <c r="E104" s="23">
        <f t="shared" si="2"/>
        <v>1.5392354124748491</v>
      </c>
      <c r="F104" s="23"/>
    </row>
    <row r="105" spans="1:6" x14ac:dyDescent="0.3">
      <c r="A105" s="21" t="s">
        <v>118</v>
      </c>
      <c r="B105" s="22">
        <v>17655.809999999998</v>
      </c>
      <c r="C105" s="22"/>
      <c r="D105" s="22">
        <v>26325.66</v>
      </c>
      <c r="E105" s="23">
        <f t="shared" si="2"/>
        <v>1.4910479893021054</v>
      </c>
      <c r="F105" s="23"/>
    </row>
    <row r="106" spans="1:6" x14ac:dyDescent="0.3">
      <c r="A106" s="18" t="s">
        <v>119</v>
      </c>
      <c r="B106" s="19">
        <f>SUBTOTAL(9,B107:B107)</f>
        <v>0</v>
      </c>
      <c r="C106" s="19"/>
      <c r="D106" s="19">
        <f>SUBTOTAL(9,D107:D107)</f>
        <v>0</v>
      </c>
      <c r="E106" s="20" t="str">
        <f t="shared" si="2"/>
        <v>-</v>
      </c>
      <c r="F106" s="20"/>
    </row>
    <row r="107" spans="1:6" x14ac:dyDescent="0.3">
      <c r="A107" s="21" t="s">
        <v>120</v>
      </c>
      <c r="B107" s="22">
        <v>0</v>
      </c>
      <c r="C107" s="22"/>
      <c r="D107" s="22">
        <v>0</v>
      </c>
      <c r="E107" s="23" t="str">
        <f t="shared" ref="E107:E138" si="3">IF(B107&lt;&gt;0,D107/B107,"-")</f>
        <v>-</v>
      </c>
      <c r="F107" s="23"/>
    </row>
    <row r="108" spans="1:6" x14ac:dyDescent="0.3">
      <c r="A108" s="18" t="s">
        <v>121</v>
      </c>
      <c r="B108" s="19">
        <f>SUBTOTAL(9,B109:B114)</f>
        <v>55055.979999999996</v>
      </c>
      <c r="C108" s="19"/>
      <c r="D108" s="19">
        <f>SUBTOTAL(9,D109:D114)</f>
        <v>115393.28</v>
      </c>
      <c r="E108" s="20">
        <f t="shared" si="3"/>
        <v>2.0959263644021959</v>
      </c>
      <c r="F108" s="20"/>
    </row>
    <row r="109" spans="1:6" x14ac:dyDescent="0.3">
      <c r="A109" s="21" t="s">
        <v>122</v>
      </c>
      <c r="B109" s="22">
        <v>6636.65</v>
      </c>
      <c r="C109" s="22"/>
      <c r="D109" s="22">
        <v>8288.0400000000009</v>
      </c>
      <c r="E109" s="23">
        <f t="shared" si="3"/>
        <v>1.2488288519057056</v>
      </c>
      <c r="F109" s="23"/>
    </row>
    <row r="110" spans="1:6" x14ac:dyDescent="0.3">
      <c r="A110" s="21" t="s">
        <v>123</v>
      </c>
      <c r="B110" s="22">
        <v>4088.38</v>
      </c>
      <c r="C110" s="22"/>
      <c r="D110" s="22">
        <v>4076.69</v>
      </c>
      <c r="E110" s="23">
        <f t="shared" si="3"/>
        <v>0.99714067674726903</v>
      </c>
      <c r="F110" s="23"/>
    </row>
    <row r="111" spans="1:6" x14ac:dyDescent="0.3">
      <c r="A111" s="21" t="s">
        <v>124</v>
      </c>
      <c r="B111" s="22">
        <v>9180.869999999999</v>
      </c>
      <c r="C111" s="22"/>
      <c r="D111" s="22">
        <v>16097.02</v>
      </c>
      <c r="E111" s="23">
        <f t="shared" si="3"/>
        <v>1.7533218529398633</v>
      </c>
      <c r="F111" s="23"/>
    </row>
    <row r="112" spans="1:6" x14ac:dyDescent="0.3">
      <c r="A112" s="21" t="s">
        <v>125</v>
      </c>
      <c r="B112" s="22">
        <v>2879.94</v>
      </c>
      <c r="C112" s="22"/>
      <c r="D112" s="22">
        <v>2879.94</v>
      </c>
      <c r="E112" s="23">
        <f t="shared" si="3"/>
        <v>1</v>
      </c>
      <c r="F112" s="23"/>
    </row>
    <row r="113" spans="1:6" x14ac:dyDescent="0.3">
      <c r="A113" s="21" t="s">
        <v>126</v>
      </c>
      <c r="B113" s="22">
        <v>0</v>
      </c>
      <c r="C113" s="22"/>
      <c r="D113" s="22">
        <v>0</v>
      </c>
      <c r="E113" s="23" t="str">
        <f t="shared" si="3"/>
        <v>-</v>
      </c>
      <c r="F113" s="23"/>
    </row>
    <row r="114" spans="1:6" x14ac:dyDescent="0.3">
      <c r="A114" s="21" t="s">
        <v>127</v>
      </c>
      <c r="B114" s="22">
        <v>32270.14</v>
      </c>
      <c r="C114" s="22"/>
      <c r="D114" s="22">
        <v>84051.59</v>
      </c>
      <c r="E114" s="23">
        <f t="shared" si="3"/>
        <v>2.6046242749489155</v>
      </c>
      <c r="F114" s="23"/>
    </row>
    <row r="115" spans="1:6" x14ac:dyDescent="0.3">
      <c r="A115" s="15" t="s">
        <v>128</v>
      </c>
      <c r="B115" s="16">
        <f>SUBTOTAL(9,B117:B119)</f>
        <v>7471.92</v>
      </c>
      <c r="C115" s="16">
        <v>8830</v>
      </c>
      <c r="D115" s="16">
        <f>SUBTOTAL(9,D117:D119)</f>
        <v>6428.8099999999995</v>
      </c>
      <c r="E115" s="17">
        <f t="shared" si="3"/>
        <v>0.86039598925042016</v>
      </c>
      <c r="F115" s="17">
        <v>0.72806455266138159</v>
      </c>
    </row>
    <row r="116" spans="1:6" x14ac:dyDescent="0.3">
      <c r="A116" s="18" t="s">
        <v>129</v>
      </c>
      <c r="B116" s="19">
        <f>SUBTOTAL(9,B117:B117)</f>
        <v>4315.16</v>
      </c>
      <c r="C116" s="19"/>
      <c r="D116" s="19">
        <f>SUBTOTAL(9,D117:D117)</f>
        <v>3498.63</v>
      </c>
      <c r="E116" s="20">
        <f t="shared" si="3"/>
        <v>0.81077642543961292</v>
      </c>
      <c r="F116" s="20"/>
    </row>
    <row r="117" spans="1:6" x14ac:dyDescent="0.3">
      <c r="A117" s="21" t="s">
        <v>130</v>
      </c>
      <c r="B117" s="22">
        <v>4315.16</v>
      </c>
      <c r="C117" s="22"/>
      <c r="D117" s="22">
        <v>3498.63</v>
      </c>
      <c r="E117" s="23">
        <f t="shared" si="3"/>
        <v>0.81077642543961292</v>
      </c>
      <c r="F117" s="23"/>
    </row>
    <row r="118" spans="1:6" x14ac:dyDescent="0.3">
      <c r="A118" s="18" t="s">
        <v>131</v>
      </c>
      <c r="B118" s="19">
        <f>SUBTOTAL(9,B119:B119)</f>
        <v>3156.76</v>
      </c>
      <c r="C118" s="19"/>
      <c r="D118" s="19">
        <f>SUBTOTAL(9,D119:D119)</f>
        <v>2930.18</v>
      </c>
      <c r="E118" s="20">
        <f t="shared" si="3"/>
        <v>0.92822387511245696</v>
      </c>
      <c r="F118" s="20"/>
    </row>
    <row r="119" spans="1:6" x14ac:dyDescent="0.3">
      <c r="A119" s="21" t="s">
        <v>132</v>
      </c>
      <c r="B119" s="22">
        <v>3156.76</v>
      </c>
      <c r="C119" s="22"/>
      <c r="D119" s="22">
        <v>2930.18</v>
      </c>
      <c r="E119" s="23">
        <f t="shared" si="3"/>
        <v>0.92822387511245696</v>
      </c>
      <c r="F119" s="23"/>
    </row>
    <row r="120" spans="1:6" x14ac:dyDescent="0.3">
      <c r="A120" s="15" t="s">
        <v>133</v>
      </c>
      <c r="B120" s="16">
        <f>SUBTOTAL(9,B122:B122)</f>
        <v>34336.07</v>
      </c>
      <c r="C120" s="16">
        <v>50500</v>
      </c>
      <c r="D120" s="16">
        <f>SUBTOTAL(9,D122:D122)</f>
        <v>49412.7</v>
      </c>
      <c r="E120" s="17">
        <f t="shared" si="3"/>
        <v>1.439090146309697</v>
      </c>
      <c r="F120" s="17">
        <v>0.97846930693069301</v>
      </c>
    </row>
    <row r="121" spans="1:6" x14ac:dyDescent="0.3">
      <c r="A121" s="18" t="s">
        <v>134</v>
      </c>
      <c r="B121" s="19">
        <f>SUBTOTAL(9,B122:B122)</f>
        <v>34336.07</v>
      </c>
      <c r="C121" s="19"/>
      <c r="D121" s="19">
        <f>SUBTOTAL(9,D122:D122)</f>
        <v>49412.7</v>
      </c>
      <c r="E121" s="20">
        <f t="shared" si="3"/>
        <v>1.439090146309697</v>
      </c>
      <c r="F121" s="20"/>
    </row>
    <row r="122" spans="1:6" x14ac:dyDescent="0.3">
      <c r="A122" s="21" t="s">
        <v>135</v>
      </c>
      <c r="B122" s="22">
        <v>34336.07</v>
      </c>
      <c r="C122" s="22"/>
      <c r="D122" s="22">
        <v>49412.7</v>
      </c>
      <c r="E122" s="23">
        <f t="shared" si="3"/>
        <v>1.439090146309697</v>
      </c>
      <c r="F122" s="23"/>
    </row>
    <row r="123" spans="1:6" x14ac:dyDescent="0.3">
      <c r="A123" s="15" t="s">
        <v>136</v>
      </c>
      <c r="B123" s="16">
        <f>SUBTOTAL(9,B125:B128)</f>
        <v>29269.420000000002</v>
      </c>
      <c r="C123" s="16">
        <v>44100</v>
      </c>
      <c r="D123" s="16">
        <f>SUBTOTAL(9,D125:D128)</f>
        <v>41312.230000000003</v>
      </c>
      <c r="E123" s="17">
        <f t="shared" si="3"/>
        <v>1.4114468274396965</v>
      </c>
      <c r="F123" s="17">
        <v>0.93678526077097524</v>
      </c>
    </row>
    <row r="124" spans="1:6" x14ac:dyDescent="0.3">
      <c r="A124" s="18" t="s">
        <v>137</v>
      </c>
      <c r="B124" s="19">
        <f>SUBTOTAL(9,B125:B126)</f>
        <v>7710.88</v>
      </c>
      <c r="C124" s="19"/>
      <c r="D124" s="19">
        <f>SUBTOTAL(9,D125:D126)</f>
        <v>11681.62</v>
      </c>
      <c r="E124" s="20">
        <f t="shared" si="3"/>
        <v>1.5149528977237359</v>
      </c>
      <c r="F124" s="20"/>
    </row>
    <row r="125" spans="1:6" x14ac:dyDescent="0.3">
      <c r="A125" s="21" t="s">
        <v>138</v>
      </c>
      <c r="B125" s="22">
        <v>7710.88</v>
      </c>
      <c r="C125" s="22"/>
      <c r="D125" s="22">
        <v>11681.62</v>
      </c>
      <c r="E125" s="23">
        <f t="shared" si="3"/>
        <v>1.5149528977237359</v>
      </c>
      <c r="F125" s="23"/>
    </row>
    <row r="126" spans="1:6" x14ac:dyDescent="0.3">
      <c r="A126" s="21" t="s">
        <v>139</v>
      </c>
      <c r="B126" s="22">
        <v>0</v>
      </c>
      <c r="C126" s="22"/>
      <c r="D126" s="22">
        <v>0</v>
      </c>
      <c r="E126" s="23" t="str">
        <f t="shared" si="3"/>
        <v>-</v>
      </c>
      <c r="F126" s="23"/>
    </row>
    <row r="127" spans="1:6" x14ac:dyDescent="0.3">
      <c r="A127" s="18" t="s">
        <v>140</v>
      </c>
      <c r="B127" s="19">
        <f>SUBTOTAL(9,B128:B128)</f>
        <v>21558.54</v>
      </c>
      <c r="C127" s="19"/>
      <c r="D127" s="19">
        <f>SUBTOTAL(9,D128:D128)</f>
        <v>29630.61</v>
      </c>
      <c r="E127" s="20">
        <f t="shared" si="3"/>
        <v>1.3744256336468055</v>
      </c>
      <c r="F127" s="20"/>
    </row>
    <row r="128" spans="1:6" x14ac:dyDescent="0.3">
      <c r="A128" s="21" t="s">
        <v>141</v>
      </c>
      <c r="B128" s="22">
        <v>21558.54</v>
      </c>
      <c r="C128" s="22"/>
      <c r="D128" s="22">
        <v>29630.61</v>
      </c>
      <c r="E128" s="23">
        <f t="shared" si="3"/>
        <v>1.3744256336468055</v>
      </c>
      <c r="F128" s="23"/>
    </row>
    <row r="129" spans="1:6" x14ac:dyDescent="0.3">
      <c r="A129" s="15" t="s">
        <v>142</v>
      </c>
      <c r="B129" s="16">
        <f>SUBTOTAL(9,B131:B132)</f>
        <v>39618.480000000003</v>
      </c>
      <c r="C129" s="16">
        <v>134200</v>
      </c>
      <c r="D129" s="16">
        <f>SUBTOTAL(9,D131:D132)</f>
        <v>122839.32</v>
      </c>
      <c r="E129" s="17">
        <f t="shared" si="3"/>
        <v>3.1005561041211069</v>
      </c>
      <c r="F129" s="17">
        <v>0.91534515648286141</v>
      </c>
    </row>
    <row r="130" spans="1:6" x14ac:dyDescent="0.3">
      <c r="A130" s="18" t="s">
        <v>143</v>
      </c>
      <c r="B130" s="19">
        <f>SUBTOTAL(9,B131:B132)</f>
        <v>39618.480000000003</v>
      </c>
      <c r="C130" s="19"/>
      <c r="D130" s="19">
        <f>SUBTOTAL(9,D131:D132)</f>
        <v>122839.32</v>
      </c>
      <c r="E130" s="20">
        <f t="shared" si="3"/>
        <v>3.1005561041211069</v>
      </c>
      <c r="F130" s="20"/>
    </row>
    <row r="131" spans="1:6" x14ac:dyDescent="0.3">
      <c r="A131" s="21" t="s">
        <v>144</v>
      </c>
      <c r="B131" s="22">
        <v>29963.22</v>
      </c>
      <c r="C131" s="22"/>
      <c r="D131" s="22">
        <v>77960.63</v>
      </c>
      <c r="E131" s="23">
        <f t="shared" si="3"/>
        <v>2.6018775685657283</v>
      </c>
      <c r="F131" s="23"/>
    </row>
    <row r="132" spans="1:6" x14ac:dyDescent="0.3">
      <c r="A132" s="21" t="s">
        <v>145</v>
      </c>
      <c r="B132" s="22">
        <v>9655.26</v>
      </c>
      <c r="C132" s="22"/>
      <c r="D132" s="22">
        <v>44878.69</v>
      </c>
      <c r="E132" s="23">
        <f t="shared" si="3"/>
        <v>4.6481078707357444</v>
      </c>
      <c r="F132" s="23"/>
    </row>
    <row r="133" spans="1:6" x14ac:dyDescent="0.3">
      <c r="A133" s="15" t="s">
        <v>146</v>
      </c>
      <c r="B133" s="16">
        <f>SUBTOTAL(9,B135:B139)</f>
        <v>116211.05</v>
      </c>
      <c r="C133" s="16">
        <v>172100</v>
      </c>
      <c r="D133" s="16">
        <f>SUBTOTAL(9,D135:D139)</f>
        <v>159202.13999999998</v>
      </c>
      <c r="E133" s="17">
        <f t="shared" si="3"/>
        <v>1.3699397776717446</v>
      </c>
      <c r="F133" s="17">
        <v>0.92505601394538051</v>
      </c>
    </row>
    <row r="134" spans="1:6" x14ac:dyDescent="0.3">
      <c r="A134" s="18" t="s">
        <v>147</v>
      </c>
      <c r="B134" s="19">
        <f>SUBTOTAL(9,B135:B135)</f>
        <v>116211.05</v>
      </c>
      <c r="C134" s="19"/>
      <c r="D134" s="19">
        <f>SUBTOTAL(9,D135:D135)</f>
        <v>147535.22999999998</v>
      </c>
      <c r="E134" s="20">
        <f t="shared" si="3"/>
        <v>1.2695456241037317</v>
      </c>
      <c r="F134" s="20"/>
    </row>
    <row r="135" spans="1:6" x14ac:dyDescent="0.3">
      <c r="A135" s="21" t="s">
        <v>148</v>
      </c>
      <c r="B135" s="22">
        <v>116211.05</v>
      </c>
      <c r="C135" s="22"/>
      <c r="D135" s="22">
        <v>147535.22999999998</v>
      </c>
      <c r="E135" s="23">
        <f t="shared" si="3"/>
        <v>1.2695456241037317</v>
      </c>
      <c r="F135" s="23"/>
    </row>
    <row r="136" spans="1:6" x14ac:dyDescent="0.3">
      <c r="A136" s="18" t="s">
        <v>149</v>
      </c>
      <c r="B136" s="19">
        <f>SUBTOTAL(9,B137:B137)</f>
        <v>0</v>
      </c>
      <c r="C136" s="19"/>
      <c r="D136" s="19">
        <f>SUBTOTAL(9,D137:D137)</f>
        <v>0</v>
      </c>
      <c r="E136" s="20" t="str">
        <f t="shared" si="3"/>
        <v>-</v>
      </c>
      <c r="F136" s="20"/>
    </row>
    <row r="137" spans="1:6" x14ac:dyDescent="0.3">
      <c r="A137" s="21" t="s">
        <v>150</v>
      </c>
      <c r="B137" s="22">
        <v>0</v>
      </c>
      <c r="C137" s="22"/>
      <c r="D137" s="22">
        <v>0</v>
      </c>
      <c r="E137" s="23" t="str">
        <f t="shared" si="3"/>
        <v>-</v>
      </c>
      <c r="F137" s="23"/>
    </row>
    <row r="138" spans="1:6" x14ac:dyDescent="0.3">
      <c r="A138" s="18" t="s">
        <v>151</v>
      </c>
      <c r="B138" s="19">
        <f>SUBTOTAL(9,B139:B139)</f>
        <v>0</v>
      </c>
      <c r="C138" s="19"/>
      <c r="D138" s="19">
        <f>SUBTOTAL(9,D139:D139)</f>
        <v>11666.91</v>
      </c>
      <c r="E138" s="20" t="str">
        <f t="shared" si="3"/>
        <v>-</v>
      </c>
      <c r="F138" s="20"/>
    </row>
    <row r="139" spans="1:6" x14ac:dyDescent="0.3">
      <c r="A139" s="21" t="s">
        <v>152</v>
      </c>
      <c r="B139" s="22">
        <v>0</v>
      </c>
      <c r="C139" s="22"/>
      <c r="D139" s="22">
        <v>11666.91</v>
      </c>
      <c r="E139" s="23" t="str">
        <f t="shared" ref="E139:E162" si="4">IF(B139&lt;&gt;0,D139/B139,"-")</f>
        <v>-</v>
      </c>
      <c r="F139" s="23"/>
    </row>
    <row r="140" spans="1:6" x14ac:dyDescent="0.3">
      <c r="A140" s="12" t="s">
        <v>15</v>
      </c>
      <c r="B140" s="13">
        <v>690075.67</v>
      </c>
      <c r="C140" s="13">
        <v>2080634.55</v>
      </c>
      <c r="D140" s="13">
        <f>SUBTOTAL(9,D143:D161)</f>
        <v>1486501.2000000002</v>
      </c>
      <c r="E140" s="14">
        <f t="shared" si="4"/>
        <v>2.1541133307887814</v>
      </c>
      <c r="F140" s="14">
        <v>0.71444608088431483</v>
      </c>
    </row>
    <row r="141" spans="1:6" x14ac:dyDescent="0.3">
      <c r="A141" s="15" t="s">
        <v>153</v>
      </c>
      <c r="B141" s="16">
        <f>SUBTOTAL(9,B143:B145)</f>
        <v>300</v>
      </c>
      <c r="C141" s="16">
        <v>55000</v>
      </c>
      <c r="D141" s="16">
        <f>SUBTOTAL(9,D143:D145)</f>
        <v>0</v>
      </c>
      <c r="E141" s="17">
        <f t="shared" si="4"/>
        <v>0</v>
      </c>
      <c r="F141" s="17">
        <v>0</v>
      </c>
    </row>
    <row r="142" spans="1:6" x14ac:dyDescent="0.3">
      <c r="A142" s="18" t="s">
        <v>154</v>
      </c>
      <c r="B142" s="19">
        <f>SUBTOTAL(9,B143:B143)</f>
        <v>0</v>
      </c>
      <c r="C142" s="19"/>
      <c r="D142" s="19">
        <f>SUBTOTAL(9,D143:D143)</f>
        <v>0</v>
      </c>
      <c r="E142" s="20" t="str">
        <f t="shared" si="4"/>
        <v>-</v>
      </c>
      <c r="F142" s="20"/>
    </row>
    <row r="143" spans="1:6" x14ac:dyDescent="0.3">
      <c r="A143" s="21" t="s">
        <v>155</v>
      </c>
      <c r="B143" s="22">
        <v>0</v>
      </c>
      <c r="C143" s="22"/>
      <c r="D143" s="22">
        <v>0</v>
      </c>
      <c r="E143" s="23" t="str">
        <f t="shared" si="4"/>
        <v>-</v>
      </c>
      <c r="F143" s="23"/>
    </row>
    <row r="144" spans="1:6" x14ac:dyDescent="0.3">
      <c r="A144" s="18" t="s">
        <v>156</v>
      </c>
      <c r="B144" s="19">
        <f>SUBTOTAL(9,B145:B145)</f>
        <v>300</v>
      </c>
      <c r="C144" s="19"/>
      <c r="D144" s="19">
        <f>SUBTOTAL(9,D145:D145)</f>
        <v>0</v>
      </c>
      <c r="E144" s="20">
        <f t="shared" si="4"/>
        <v>0</v>
      </c>
      <c r="F144" s="20"/>
    </row>
    <row r="145" spans="1:6" x14ac:dyDescent="0.3">
      <c r="A145" s="21" t="s">
        <v>157</v>
      </c>
      <c r="B145" s="22">
        <v>300</v>
      </c>
      <c r="C145" s="22"/>
      <c r="D145" s="22">
        <v>0</v>
      </c>
      <c r="E145" s="23">
        <f t="shared" si="4"/>
        <v>0</v>
      </c>
      <c r="F145" s="23"/>
    </row>
    <row r="146" spans="1:6" x14ac:dyDescent="0.3">
      <c r="A146" s="15" t="s">
        <v>158</v>
      </c>
      <c r="B146" s="16">
        <v>106571.8</v>
      </c>
      <c r="C146" s="16">
        <v>917450</v>
      </c>
      <c r="D146" s="16">
        <f>SUBTOTAL(9,D148:D158)</f>
        <v>662921.11</v>
      </c>
      <c r="E146" s="17">
        <f t="shared" si="4"/>
        <v>6.2204176902332513</v>
      </c>
      <c r="F146" s="17">
        <v>0.72256919723145685</v>
      </c>
    </row>
    <row r="147" spans="1:6" x14ac:dyDescent="0.3">
      <c r="A147" s="18" t="s">
        <v>159</v>
      </c>
      <c r="B147" s="19">
        <f>SUBTOTAL(9,B148:B149)</f>
        <v>106571.8</v>
      </c>
      <c r="C147" s="19"/>
      <c r="D147" s="19">
        <f>SUBTOTAL(9,D148:D149)</f>
        <v>652065.85</v>
      </c>
      <c r="E147" s="20">
        <f t="shared" si="4"/>
        <v>6.1185590371937035</v>
      </c>
      <c r="F147" s="20"/>
    </row>
    <row r="148" spans="1:6" x14ac:dyDescent="0.3">
      <c r="A148" s="21" t="s">
        <v>160</v>
      </c>
      <c r="B148" s="22">
        <v>76909.33</v>
      </c>
      <c r="C148" s="22"/>
      <c r="D148" s="22">
        <v>205229.85</v>
      </c>
      <c r="E148" s="23">
        <f t="shared" si="4"/>
        <v>2.6684649313678848</v>
      </c>
      <c r="F148" s="23"/>
    </row>
    <row r="149" spans="1:6" x14ac:dyDescent="0.3">
      <c r="A149" s="21" t="s">
        <v>161</v>
      </c>
      <c r="B149" s="22">
        <v>29662.47</v>
      </c>
      <c r="C149" s="22"/>
      <c r="D149" s="22">
        <v>446836</v>
      </c>
      <c r="E149" s="23">
        <f t="shared" si="4"/>
        <v>15.064018606677056</v>
      </c>
      <c r="F149" s="23"/>
    </row>
    <row r="150" spans="1:6" x14ac:dyDescent="0.3">
      <c r="A150" s="18" t="s">
        <v>162</v>
      </c>
      <c r="B150" s="19">
        <f>SUBTOTAL(9,B151:B154)</f>
        <v>20259.18</v>
      </c>
      <c r="C150" s="19"/>
      <c r="D150" s="19">
        <f>SUBTOTAL(9,D151:D154)</f>
        <v>10855.260000000002</v>
      </c>
      <c r="E150" s="20">
        <f t="shared" si="4"/>
        <v>0.53581931746497158</v>
      </c>
      <c r="F150" s="20"/>
    </row>
    <row r="151" spans="1:6" x14ac:dyDescent="0.3">
      <c r="A151" s="21" t="s">
        <v>163</v>
      </c>
      <c r="B151" s="22">
        <v>6539.39</v>
      </c>
      <c r="C151" s="22"/>
      <c r="D151" s="22">
        <v>0</v>
      </c>
      <c r="E151" s="23">
        <f t="shared" si="4"/>
        <v>0</v>
      </c>
      <c r="F151" s="23"/>
    </row>
    <row r="152" spans="1:6" x14ac:dyDescent="0.3">
      <c r="A152" s="21" t="s">
        <v>164</v>
      </c>
      <c r="B152" s="22">
        <v>0</v>
      </c>
      <c r="C152" s="22"/>
      <c r="D152" s="22">
        <v>1274</v>
      </c>
      <c r="E152" s="23" t="str">
        <f t="shared" si="4"/>
        <v>-</v>
      </c>
      <c r="F152" s="23"/>
    </row>
    <row r="153" spans="1:6" x14ac:dyDescent="0.3">
      <c r="A153" s="21" t="s">
        <v>165</v>
      </c>
      <c r="B153" s="22">
        <v>12071.14</v>
      </c>
      <c r="C153" s="22"/>
      <c r="D153" s="22">
        <v>7531.38</v>
      </c>
      <c r="E153" s="23">
        <f t="shared" si="4"/>
        <v>0.62391621669535768</v>
      </c>
      <c r="F153" s="23"/>
    </row>
    <row r="154" spans="1:6" x14ac:dyDescent="0.3">
      <c r="A154" s="21" t="s">
        <v>166</v>
      </c>
      <c r="B154" s="22">
        <v>1648.65</v>
      </c>
      <c r="C154" s="22"/>
      <c r="D154" s="22">
        <v>2049.88</v>
      </c>
      <c r="E154" s="23">
        <f t="shared" si="4"/>
        <v>1.2433688169108059</v>
      </c>
      <c r="F154" s="23"/>
    </row>
    <row r="155" spans="1:6" x14ac:dyDescent="0.3">
      <c r="A155" s="18" t="s">
        <v>449</v>
      </c>
      <c r="B155" s="19">
        <v>24239.49</v>
      </c>
      <c r="C155" s="19">
        <v>0</v>
      </c>
      <c r="D155" s="19">
        <f>SUBTOTAL(9,D156:D159)</f>
        <v>0</v>
      </c>
      <c r="E155" s="20">
        <f t="shared" ref="E155" si="5">IF(B155&lt;&gt;0,D155/B155,"-")</f>
        <v>0</v>
      </c>
      <c r="F155" s="20"/>
    </row>
    <row r="156" spans="1:6" x14ac:dyDescent="0.3">
      <c r="A156" s="21" t="s">
        <v>450</v>
      </c>
      <c r="B156" s="22">
        <v>24239.49</v>
      </c>
      <c r="C156" s="22">
        <v>0</v>
      </c>
      <c r="D156" s="22">
        <v>0</v>
      </c>
      <c r="E156" s="23"/>
      <c r="F156" s="23"/>
    </row>
    <row r="157" spans="1:6" x14ac:dyDescent="0.3">
      <c r="A157" s="18" t="s">
        <v>167</v>
      </c>
      <c r="B157" s="19">
        <f>SUBTOTAL(9,B158:B158)</f>
        <v>0</v>
      </c>
      <c r="C157" s="19"/>
      <c r="D157" s="19">
        <f>SUBTOTAL(9,D158:D158)</f>
        <v>0</v>
      </c>
      <c r="E157" s="20" t="str">
        <f t="shared" si="4"/>
        <v>-</v>
      </c>
      <c r="F157" s="20"/>
    </row>
    <row r="158" spans="1:6" x14ac:dyDescent="0.3">
      <c r="A158" s="21" t="s">
        <v>168</v>
      </c>
      <c r="B158" s="22">
        <v>0</v>
      </c>
      <c r="C158" s="22"/>
      <c r="D158" s="22">
        <v>0</v>
      </c>
      <c r="E158" s="23" t="str">
        <f t="shared" si="4"/>
        <v>-</v>
      </c>
      <c r="F158" s="23"/>
    </row>
    <row r="159" spans="1:6" x14ac:dyDescent="0.3">
      <c r="A159" s="15" t="s">
        <v>169</v>
      </c>
      <c r="B159" s="16">
        <f>SUBTOTAL(9,B161:B161)</f>
        <v>538705.19999999995</v>
      </c>
      <c r="C159" s="16">
        <v>1108184.55</v>
      </c>
      <c r="D159" s="16">
        <f>SUBTOTAL(9,D161:D161)</f>
        <v>823580.09000000032</v>
      </c>
      <c r="E159" s="17">
        <f t="shared" si="4"/>
        <v>1.5288140712211435</v>
      </c>
      <c r="F159" s="17">
        <v>0.74317954532031694</v>
      </c>
    </row>
    <row r="160" spans="1:6" x14ac:dyDescent="0.3">
      <c r="A160" s="18" t="s">
        <v>170</v>
      </c>
      <c r="B160" s="19">
        <f>SUBTOTAL(9,B161:B161)</f>
        <v>538705.19999999995</v>
      </c>
      <c r="C160" s="19"/>
      <c r="D160" s="19">
        <f>SUBTOTAL(9,D161:D161)</f>
        <v>823580.09000000032</v>
      </c>
      <c r="E160" s="20">
        <f t="shared" si="4"/>
        <v>1.5288140712211435</v>
      </c>
      <c r="F160" s="20"/>
    </row>
    <row r="161" spans="1:6" x14ac:dyDescent="0.3">
      <c r="A161" s="21" t="s">
        <v>171</v>
      </c>
      <c r="B161" s="22">
        <v>538705.19999999995</v>
      </c>
      <c r="C161" s="22"/>
      <c r="D161" s="22">
        <v>823580.09000000032</v>
      </c>
      <c r="E161" s="23">
        <f t="shared" si="4"/>
        <v>1.5288140712211435</v>
      </c>
      <c r="F161" s="23"/>
    </row>
    <row r="162" spans="1:6" ht="20.100000000000001" customHeight="1" x14ac:dyDescent="0.3">
      <c r="A162" s="24" t="s">
        <v>87</v>
      </c>
      <c r="B162" s="25">
        <v>1808183.43</v>
      </c>
      <c r="C162" s="25">
        <v>3734132.85</v>
      </c>
      <c r="D162" s="25">
        <f>IFERROR(SUBTOTAL(9,D78:D161),0)</f>
        <v>2953267.52</v>
      </c>
      <c r="E162" s="26">
        <f t="shared" si="4"/>
        <v>1.6332787210642674</v>
      </c>
      <c r="F162" s="26">
        <v>0.79088442715689666</v>
      </c>
    </row>
    <row r="163" spans="1:6" x14ac:dyDescent="0.3">
      <c r="E163" s="8"/>
      <c r="F163" s="8"/>
    </row>
    <row r="165" spans="1:6" s="3" customFormat="1" ht="24.9" customHeight="1" x14ac:dyDescent="0.35">
      <c r="A165" s="62" t="s">
        <v>172</v>
      </c>
      <c r="B165" s="62"/>
      <c r="C165" s="62"/>
      <c r="D165" s="62"/>
      <c r="E165" s="62"/>
      <c r="F165" s="62"/>
    </row>
    <row r="166" spans="1:6" s="4" customFormat="1" ht="24.9" customHeight="1" x14ac:dyDescent="0.3">
      <c r="A166" s="5" t="s">
        <v>24</v>
      </c>
      <c r="B166" s="6"/>
      <c r="C166" s="6"/>
      <c r="D166" s="6"/>
      <c r="E166" s="6"/>
      <c r="F166" s="6"/>
    </row>
    <row r="167" spans="1:6" ht="57.6" customHeight="1" x14ac:dyDescent="0.3">
      <c r="A167" s="7" t="s">
        <v>25</v>
      </c>
      <c r="B167" s="7" t="s">
        <v>5</v>
      </c>
      <c r="C167" s="7" t="s">
        <v>6</v>
      </c>
      <c r="D167" s="7" t="s">
        <v>7</v>
      </c>
      <c r="E167" s="7" t="s">
        <v>8</v>
      </c>
      <c r="F167" s="7" t="s">
        <v>9</v>
      </c>
    </row>
    <row r="168" spans="1:6" s="8" customFormat="1" ht="15.9" customHeight="1" x14ac:dyDescent="0.3">
      <c r="A168" s="9" t="s">
        <v>10</v>
      </c>
      <c r="B168" s="9">
        <f>COLUMN()</f>
        <v>2</v>
      </c>
      <c r="C168" s="9">
        <f>COLUMN()</f>
        <v>3</v>
      </c>
      <c r="D168" s="9">
        <f>COLUMN()</f>
        <v>4</v>
      </c>
      <c r="E168" s="9" t="str">
        <f>_xlfn.CONCAT(TEXT(COLUMN(),"@")," (",TEXT(D168,"@")," / ",TEXT(B168,"@"),")")</f>
        <v>5 (4 / 2)</v>
      </c>
      <c r="F168" s="9" t="str">
        <f>_xlfn.CONCAT(TEXT(COLUMN(),"@")," (",TEXT(D168,"@")," / ",TEXT(C168,"@"),")")</f>
        <v>6 (4 / 3)</v>
      </c>
    </row>
    <row r="169" spans="1:6" x14ac:dyDescent="0.3">
      <c r="A169" s="12" t="s">
        <v>173</v>
      </c>
      <c r="B169" s="13">
        <f>SUBTOTAL(9,B170:B170)</f>
        <v>875447.21</v>
      </c>
      <c r="C169" s="13">
        <f>SUBTOTAL(9,C170:C170)</f>
        <v>1746517.44</v>
      </c>
      <c r="D169" s="13">
        <f>SUBTOTAL(9,D170:D170)</f>
        <v>1082394.6300000001</v>
      </c>
      <c r="E169" s="14">
        <f t="shared" ref="E169:E187" si="6">IF(B169&lt;&gt;0,D169/B169,"-")</f>
        <v>1.2363905186241899</v>
      </c>
      <c r="F169" s="14">
        <f t="shared" ref="F169:F187" si="7">IF(C169&lt;&gt;0,D169/C169,"-")</f>
        <v>0.61974453000595298</v>
      </c>
    </row>
    <row r="170" spans="1:6" x14ac:dyDescent="0.3">
      <c r="A170" s="21" t="s">
        <v>174</v>
      </c>
      <c r="B170" s="22">
        <v>875447.21</v>
      </c>
      <c r="C170" s="22">
        <v>1746517.44</v>
      </c>
      <c r="D170" s="22">
        <v>1082394.6300000001</v>
      </c>
      <c r="E170" s="23">
        <f t="shared" si="6"/>
        <v>1.2363905186241899</v>
      </c>
      <c r="F170" s="23">
        <f t="shared" si="7"/>
        <v>0.61974453000595298</v>
      </c>
    </row>
    <row r="171" spans="1:6" x14ac:dyDescent="0.3">
      <c r="A171" s="12" t="s">
        <v>175</v>
      </c>
      <c r="B171" s="13">
        <f>SUBTOTAL(9,B172:B172)</f>
        <v>8376</v>
      </c>
      <c r="C171" s="13">
        <f>SUBTOTAL(9,C172:C172)</f>
        <v>15800</v>
      </c>
      <c r="D171" s="13">
        <f>SUBTOTAL(9,D172:D172)</f>
        <v>13474</v>
      </c>
      <c r="E171" s="14">
        <f t="shared" si="6"/>
        <v>1.6086437440305634</v>
      </c>
      <c r="F171" s="14">
        <f t="shared" si="7"/>
        <v>0.85278481012658225</v>
      </c>
    </row>
    <row r="172" spans="1:6" x14ac:dyDescent="0.3">
      <c r="A172" s="21" t="s">
        <v>468</v>
      </c>
      <c r="B172" s="22">
        <v>8376</v>
      </c>
      <c r="C172" s="22">
        <v>15800</v>
      </c>
      <c r="D172" s="22">
        <v>13474</v>
      </c>
      <c r="E172" s="23">
        <f t="shared" si="6"/>
        <v>1.6086437440305634</v>
      </c>
      <c r="F172" s="23">
        <f t="shared" si="7"/>
        <v>0.85278481012658225</v>
      </c>
    </row>
    <row r="173" spans="1:6" x14ac:dyDescent="0.3">
      <c r="A173" s="12" t="s">
        <v>176</v>
      </c>
      <c r="B173" s="13">
        <f>SUBTOTAL(9,B174:B175)</f>
        <v>175948.18</v>
      </c>
      <c r="C173" s="13">
        <f>SUBTOTAL(9,C174:C175)</f>
        <v>205020</v>
      </c>
      <c r="D173" s="13">
        <f>SUBTOTAL(9,D174:D175)</f>
        <v>193028.45</v>
      </c>
      <c r="E173" s="14">
        <f t="shared" si="6"/>
        <v>1.0970755707731674</v>
      </c>
      <c r="F173" s="14">
        <f t="shared" si="7"/>
        <v>0.94151034045458981</v>
      </c>
    </row>
    <row r="174" spans="1:6" x14ac:dyDescent="0.3">
      <c r="A174" s="21" t="s">
        <v>469</v>
      </c>
      <c r="B174" s="22">
        <v>87765.72</v>
      </c>
      <c r="C174" s="22">
        <v>101300</v>
      </c>
      <c r="D174" s="22">
        <v>91169.87999999999</v>
      </c>
      <c r="E174" s="23">
        <f t="shared" si="6"/>
        <v>1.0387868976634611</v>
      </c>
      <c r="F174" s="23">
        <f t="shared" si="7"/>
        <v>0.89999881539980242</v>
      </c>
    </row>
    <row r="175" spans="1:6" x14ac:dyDescent="0.3">
      <c r="A175" s="21" t="s">
        <v>177</v>
      </c>
      <c r="B175" s="22">
        <v>88182.46</v>
      </c>
      <c r="C175" s="22">
        <v>103720</v>
      </c>
      <c r="D175" s="22">
        <v>101858.57</v>
      </c>
      <c r="E175" s="23">
        <f t="shared" si="6"/>
        <v>1.1550887784260044</v>
      </c>
      <c r="F175" s="23">
        <f t="shared" si="7"/>
        <v>0.98205331662167383</v>
      </c>
    </row>
    <row r="176" spans="1:6" x14ac:dyDescent="0.3">
      <c r="A176" s="12" t="s">
        <v>178</v>
      </c>
      <c r="B176" s="13">
        <f>SUBTOTAL(9,B177:B182)</f>
        <v>716176.26</v>
      </c>
      <c r="C176" s="13">
        <f>SUBTOTAL(9,C177:C182)</f>
        <v>1369439.8800000001</v>
      </c>
      <c r="D176" s="13">
        <f>SUBTOTAL(9,D177:D182)</f>
        <v>1094656.79</v>
      </c>
      <c r="E176" s="14">
        <f t="shared" si="6"/>
        <v>1.5284739960523126</v>
      </c>
      <c r="F176" s="14">
        <f t="shared" si="7"/>
        <v>0.79934636488021649</v>
      </c>
    </row>
    <row r="177" spans="1:6" x14ac:dyDescent="0.3">
      <c r="A177" s="21" t="s">
        <v>179</v>
      </c>
      <c r="B177" s="22">
        <v>0</v>
      </c>
      <c r="C177" s="22">
        <v>5850</v>
      </c>
      <c r="D177" s="22">
        <v>5833.46</v>
      </c>
      <c r="E177" s="23" t="str">
        <f t="shared" si="6"/>
        <v>-</v>
      </c>
      <c r="F177" s="23">
        <f t="shared" si="7"/>
        <v>0.99717264957264962</v>
      </c>
    </row>
    <row r="178" spans="1:6" x14ac:dyDescent="0.3">
      <c r="A178" s="21" t="s">
        <v>180</v>
      </c>
      <c r="B178" s="22">
        <v>651126.69999999995</v>
      </c>
      <c r="C178" s="22">
        <v>1069039.58</v>
      </c>
      <c r="D178" s="22">
        <v>945364.58</v>
      </c>
      <c r="E178" s="23">
        <f t="shared" si="6"/>
        <v>1.4518903617375851</v>
      </c>
      <c r="F178" s="23">
        <f t="shared" si="7"/>
        <v>0.88431204764186555</v>
      </c>
    </row>
    <row r="179" spans="1:6" x14ac:dyDescent="0.3">
      <c r="A179" s="21" t="s">
        <v>181</v>
      </c>
      <c r="B179" s="22">
        <v>40000</v>
      </c>
      <c r="C179" s="22">
        <v>98300</v>
      </c>
      <c r="D179" s="22">
        <v>105017.72</v>
      </c>
      <c r="E179" s="23">
        <f t="shared" si="6"/>
        <v>2.6254430000000002</v>
      </c>
      <c r="F179" s="23">
        <f t="shared" si="7"/>
        <v>1.068338962360122</v>
      </c>
    </row>
    <row r="180" spans="1:6" x14ac:dyDescent="0.3">
      <c r="A180" s="21" t="s">
        <v>470</v>
      </c>
      <c r="B180" s="22">
        <v>0</v>
      </c>
      <c r="C180" s="22">
        <v>162400</v>
      </c>
      <c r="D180" s="22">
        <v>12400</v>
      </c>
      <c r="E180" s="23" t="str">
        <f t="shared" si="6"/>
        <v>-</v>
      </c>
      <c r="F180" s="23">
        <f t="shared" si="7"/>
        <v>7.6354679802955669E-2</v>
      </c>
    </row>
    <row r="181" spans="1:6" x14ac:dyDescent="0.3">
      <c r="A181" s="21" t="s">
        <v>471</v>
      </c>
      <c r="B181" s="22">
        <v>0</v>
      </c>
      <c r="C181" s="22">
        <v>7020.3</v>
      </c>
      <c r="D181" s="22">
        <v>7020.3</v>
      </c>
      <c r="E181" s="23" t="str">
        <f t="shared" si="6"/>
        <v>-</v>
      </c>
      <c r="F181" s="23">
        <f t="shared" si="7"/>
        <v>1</v>
      </c>
    </row>
    <row r="182" spans="1:6" x14ac:dyDescent="0.3">
      <c r="A182" s="21" t="s">
        <v>182</v>
      </c>
      <c r="B182" s="22">
        <v>25049.56</v>
      </c>
      <c r="C182" s="22">
        <v>26830</v>
      </c>
      <c r="D182" s="22">
        <v>19020.73</v>
      </c>
      <c r="E182" s="23">
        <f t="shared" si="6"/>
        <v>0.75932391626838946</v>
      </c>
      <c r="F182" s="23">
        <f t="shared" si="7"/>
        <v>0.70893514722325757</v>
      </c>
    </row>
    <row r="183" spans="1:6" x14ac:dyDescent="0.3">
      <c r="A183" s="12" t="s">
        <v>183</v>
      </c>
      <c r="B183" s="13">
        <f>SUBTOTAL(9,B184:B184)</f>
        <v>3539.51</v>
      </c>
      <c r="C183" s="13">
        <f>SUBTOTAL(9,C184:C184)</f>
        <v>1000</v>
      </c>
      <c r="D183" s="13">
        <f>SUBTOTAL(9,D184:D184)</f>
        <v>711.34</v>
      </c>
      <c r="E183" s="14">
        <f t="shared" si="6"/>
        <v>0.20097132088904962</v>
      </c>
      <c r="F183" s="14">
        <f t="shared" si="7"/>
        <v>0.71134000000000008</v>
      </c>
    </row>
    <row r="184" spans="1:6" x14ac:dyDescent="0.3">
      <c r="A184" s="21" t="s">
        <v>184</v>
      </c>
      <c r="B184" s="22">
        <v>3539.51</v>
      </c>
      <c r="C184" s="22">
        <v>1000</v>
      </c>
      <c r="D184" s="22">
        <v>711.34</v>
      </c>
      <c r="E184" s="23">
        <f t="shared" si="6"/>
        <v>0.20097132088904962</v>
      </c>
      <c r="F184" s="23">
        <f t="shared" si="7"/>
        <v>0.71134000000000008</v>
      </c>
    </row>
    <row r="185" spans="1:6" x14ac:dyDescent="0.3">
      <c r="A185" s="12" t="s">
        <v>185</v>
      </c>
      <c r="B185" s="13">
        <f>SUBTOTAL(9,B186:B186)</f>
        <v>0</v>
      </c>
      <c r="C185" s="13">
        <f>SUBTOTAL(9,C186:C186)</f>
        <v>0</v>
      </c>
      <c r="D185" s="13">
        <f>SUBTOTAL(9,D186:D186)</f>
        <v>0</v>
      </c>
      <c r="E185" s="14" t="str">
        <f t="shared" si="6"/>
        <v>-</v>
      </c>
      <c r="F185" s="14" t="str">
        <f t="shared" si="7"/>
        <v>-</v>
      </c>
    </row>
    <row r="186" spans="1:6" x14ac:dyDescent="0.3">
      <c r="A186" s="21" t="s">
        <v>186</v>
      </c>
      <c r="B186" s="22">
        <v>0</v>
      </c>
      <c r="C186" s="22">
        <v>0</v>
      </c>
      <c r="D186" s="22">
        <v>0</v>
      </c>
      <c r="E186" s="23" t="str">
        <f t="shared" si="6"/>
        <v>-</v>
      </c>
      <c r="F186" s="23" t="str">
        <f t="shared" si="7"/>
        <v>-</v>
      </c>
    </row>
    <row r="187" spans="1:6" ht="20.100000000000001" customHeight="1" x14ac:dyDescent="0.3">
      <c r="A187" s="24" t="s">
        <v>87</v>
      </c>
      <c r="B187" s="25">
        <f>IFERROR(SUBTOTAL(9,B170:B186),0)</f>
        <v>1779487.16</v>
      </c>
      <c r="C187" s="25">
        <f>IFERROR(SUBTOTAL(9,C170:C186),0)</f>
        <v>3337777.32</v>
      </c>
      <c r="D187" s="25">
        <f>IFERROR(SUBTOTAL(9,D170:D186),0)</f>
        <v>2384265.21</v>
      </c>
      <c r="E187" s="26">
        <f t="shared" si="6"/>
        <v>1.3398608675546724</v>
      </c>
      <c r="F187" s="26">
        <f t="shared" si="7"/>
        <v>0.71432722480120392</v>
      </c>
    </row>
    <row r="188" spans="1:6" x14ac:dyDescent="0.3">
      <c r="A188" s="8"/>
      <c r="B188" s="8"/>
      <c r="C188" s="8"/>
      <c r="D188" s="8"/>
      <c r="E188" s="8"/>
      <c r="F188" s="8"/>
    </row>
    <row r="189" spans="1:6" x14ac:dyDescent="0.3">
      <c r="A189" s="8"/>
      <c r="B189" s="8"/>
      <c r="C189" s="8"/>
      <c r="D189" s="8"/>
      <c r="E189" s="8"/>
      <c r="F189" s="8"/>
    </row>
    <row r="190" spans="1:6" s="4" customFormat="1" ht="24.9" customHeight="1" x14ac:dyDescent="0.3">
      <c r="A190" s="5" t="s">
        <v>88</v>
      </c>
      <c r="B190" s="6"/>
      <c r="C190" s="6"/>
      <c r="D190" s="6"/>
      <c r="E190" s="6"/>
      <c r="F190" s="6"/>
    </row>
    <row r="191" spans="1:6" ht="57.6" customHeight="1" x14ac:dyDescent="0.3">
      <c r="A191" s="27" t="s">
        <v>25</v>
      </c>
      <c r="B191" s="7" t="s">
        <v>5</v>
      </c>
      <c r="C191" s="7" t="s">
        <v>6</v>
      </c>
      <c r="D191" s="7" t="s">
        <v>7</v>
      </c>
      <c r="E191" s="7" t="s">
        <v>8</v>
      </c>
      <c r="F191" s="7" t="s">
        <v>9</v>
      </c>
    </row>
    <row r="192" spans="1:6" s="8" customFormat="1" ht="15.9" customHeight="1" x14ac:dyDescent="0.3">
      <c r="A192" s="9" t="s">
        <v>10</v>
      </c>
      <c r="B192" s="9">
        <f>COLUMN()</f>
        <v>2</v>
      </c>
      <c r="C192" s="9">
        <f>COLUMN()</f>
        <v>3</v>
      </c>
      <c r="D192" s="9">
        <f>COLUMN()</f>
        <v>4</v>
      </c>
      <c r="E192" s="9" t="str">
        <f>_xlfn.CONCAT(TEXT(COLUMN(),"@")," (",TEXT(D192,"@")," / ",TEXT(B192,"@"),")")</f>
        <v>5 (4 / 2)</v>
      </c>
      <c r="F192" s="9" t="str">
        <f>_xlfn.CONCAT(TEXT(COLUMN(),"@")," (",TEXT(D192,"@")," / ",TEXT(C192,"@"),")")</f>
        <v>6 (4 / 3)</v>
      </c>
    </row>
    <row r="193" spans="1:6" x14ac:dyDescent="0.3">
      <c r="A193" s="12" t="s">
        <v>173</v>
      </c>
      <c r="B193" s="13">
        <f>SUBTOTAL(9,B194:B194)</f>
        <v>786191.65</v>
      </c>
      <c r="C193" s="13">
        <f>SUBTOTAL(9,C194:C194)</f>
        <v>1781517.44</v>
      </c>
      <c r="D193" s="13">
        <f>SUBTOTAL(9,D194:D194)</f>
        <v>1364812.19</v>
      </c>
      <c r="E193" s="14">
        <f t="shared" ref="E193:E214" si="8">IF(B193&lt;&gt;0,D193/B193,"-")</f>
        <v>1.7359789944347539</v>
      </c>
      <c r="F193" s="14">
        <f t="shared" ref="F193:F214" si="9">IF(C193&lt;&gt;0,D193/C193,"-")</f>
        <v>0.76609532938392111</v>
      </c>
    </row>
    <row r="194" spans="1:6" x14ac:dyDescent="0.3">
      <c r="A194" s="21" t="s">
        <v>174</v>
      </c>
      <c r="B194" s="22">
        <v>786191.65</v>
      </c>
      <c r="C194" s="22">
        <v>1781517.44</v>
      </c>
      <c r="D194" s="22">
        <v>1364812.19</v>
      </c>
      <c r="E194" s="23">
        <f t="shared" si="8"/>
        <v>1.7359789944347539</v>
      </c>
      <c r="F194" s="23">
        <f t="shared" si="9"/>
        <v>0.76609532938392111</v>
      </c>
    </row>
    <row r="195" spans="1:6" x14ac:dyDescent="0.3">
      <c r="A195" s="12" t="s">
        <v>175</v>
      </c>
      <c r="B195" s="13">
        <f>SUBTOTAL(9,B196:B196)</f>
        <v>5275</v>
      </c>
      <c r="C195" s="13">
        <f>SUBTOTAL(9,C196:C196)</f>
        <v>15800</v>
      </c>
      <c r="D195" s="13">
        <f>SUBTOTAL(9,D196:D196)</f>
        <v>6198.25</v>
      </c>
      <c r="E195" s="14">
        <f t="shared" si="8"/>
        <v>1.1750236966824645</v>
      </c>
      <c r="F195" s="14">
        <f t="shared" si="9"/>
        <v>0.39229430379746838</v>
      </c>
    </row>
    <row r="196" spans="1:6" x14ac:dyDescent="0.3">
      <c r="A196" s="21" t="s">
        <v>468</v>
      </c>
      <c r="B196" s="22">
        <v>5275</v>
      </c>
      <c r="C196" s="22">
        <v>15800</v>
      </c>
      <c r="D196" s="22">
        <v>6198.25</v>
      </c>
      <c r="E196" s="23">
        <f t="shared" si="8"/>
        <v>1.1750236966824645</v>
      </c>
      <c r="F196" s="23">
        <f t="shared" si="9"/>
        <v>0.39229430379746838</v>
      </c>
    </row>
    <row r="197" spans="1:6" x14ac:dyDescent="0.3">
      <c r="A197" s="12" t="s">
        <v>176</v>
      </c>
      <c r="B197" s="13">
        <f>SUBTOTAL(9,B198:B199)</f>
        <v>177411.51</v>
      </c>
      <c r="C197" s="13">
        <f>SUBTOTAL(9,C198:C199)</f>
        <v>205020</v>
      </c>
      <c r="D197" s="13">
        <f>SUBTOTAL(9,D198:D199)</f>
        <v>179318.94</v>
      </c>
      <c r="E197" s="14">
        <f t="shared" si="8"/>
        <v>1.0107514444806878</v>
      </c>
      <c r="F197" s="14">
        <f t="shared" si="9"/>
        <v>0.87464120573602577</v>
      </c>
    </row>
    <row r="198" spans="1:6" x14ac:dyDescent="0.3">
      <c r="A198" s="21" t="s">
        <v>469</v>
      </c>
      <c r="B198" s="22">
        <v>89340.540000000023</v>
      </c>
      <c r="C198" s="22">
        <v>101300</v>
      </c>
      <c r="D198" s="22">
        <v>79158.840000000011</v>
      </c>
      <c r="E198" s="23">
        <f t="shared" si="8"/>
        <v>0.88603494001715222</v>
      </c>
      <c r="F198" s="23">
        <f t="shared" si="9"/>
        <v>0.78142981243830223</v>
      </c>
    </row>
    <row r="199" spans="1:6" x14ac:dyDescent="0.3">
      <c r="A199" s="21" t="s">
        <v>177</v>
      </c>
      <c r="B199" s="22">
        <v>88070.97</v>
      </c>
      <c r="C199" s="22">
        <v>103720</v>
      </c>
      <c r="D199" s="22">
        <v>100160.1</v>
      </c>
      <c r="E199" s="23">
        <f t="shared" si="8"/>
        <v>1.1372657755444275</v>
      </c>
      <c r="F199" s="23">
        <f t="shared" si="9"/>
        <v>0.96567778634785972</v>
      </c>
    </row>
    <row r="200" spans="1:6" x14ac:dyDescent="0.3">
      <c r="A200" s="12" t="s">
        <v>178</v>
      </c>
      <c r="B200" s="13">
        <f>SUBTOTAL(9,B201:B206)</f>
        <v>683699.25</v>
      </c>
      <c r="C200" s="13">
        <f>SUBTOTAL(9,C201:C206)</f>
        <v>1277439.8800000001</v>
      </c>
      <c r="D200" s="13">
        <f>SUBTOTAL(9,D201:D206)</f>
        <v>1080780.2</v>
      </c>
      <c r="E200" s="14">
        <f t="shared" si="8"/>
        <v>1.580783070918975</v>
      </c>
      <c r="F200" s="14">
        <f t="shared" si="9"/>
        <v>0.84605171399533874</v>
      </c>
    </row>
    <row r="201" spans="1:6" x14ac:dyDescent="0.3">
      <c r="A201" s="21" t="s">
        <v>179</v>
      </c>
      <c r="B201" s="22">
        <v>2500</v>
      </c>
      <c r="C201" s="22">
        <v>5850</v>
      </c>
      <c r="D201" s="22">
        <v>5833.46</v>
      </c>
      <c r="E201" s="23">
        <f t="shared" si="8"/>
        <v>2.3333840000000001</v>
      </c>
      <c r="F201" s="23">
        <f t="shared" si="9"/>
        <v>0.99717264957264962</v>
      </c>
    </row>
    <row r="202" spans="1:6" x14ac:dyDescent="0.3">
      <c r="A202" s="21" t="s">
        <v>180</v>
      </c>
      <c r="B202" s="22">
        <v>626649.43999999994</v>
      </c>
      <c r="C202" s="22">
        <v>977039.58</v>
      </c>
      <c r="D202" s="22">
        <v>938301.25</v>
      </c>
      <c r="E202" s="23">
        <f t="shared" si="8"/>
        <v>1.4973303893800656</v>
      </c>
      <c r="F202" s="23">
        <f t="shared" si="9"/>
        <v>0.96035131964664122</v>
      </c>
    </row>
    <row r="203" spans="1:6" x14ac:dyDescent="0.3">
      <c r="A203" s="21" t="s">
        <v>181</v>
      </c>
      <c r="B203" s="22">
        <v>40000</v>
      </c>
      <c r="C203" s="22">
        <v>98300</v>
      </c>
      <c r="D203" s="22">
        <v>105017.72</v>
      </c>
      <c r="E203" s="23">
        <f t="shared" si="8"/>
        <v>2.6254430000000002</v>
      </c>
      <c r="F203" s="23">
        <f t="shared" si="9"/>
        <v>1.068338962360122</v>
      </c>
    </row>
    <row r="204" spans="1:6" x14ac:dyDescent="0.3">
      <c r="A204" s="21" t="s">
        <v>470</v>
      </c>
      <c r="B204" s="22">
        <v>0</v>
      </c>
      <c r="C204" s="22">
        <v>162400</v>
      </c>
      <c r="D204" s="22">
        <v>15082.16</v>
      </c>
      <c r="E204" s="23" t="str">
        <f t="shared" si="8"/>
        <v>-</v>
      </c>
      <c r="F204" s="23">
        <f t="shared" si="9"/>
        <v>9.2870443349753695E-2</v>
      </c>
    </row>
    <row r="205" spans="1:6" x14ac:dyDescent="0.3">
      <c r="A205" s="21" t="s">
        <v>471</v>
      </c>
      <c r="B205" s="22">
        <v>0</v>
      </c>
      <c r="C205" s="22">
        <v>7020.3</v>
      </c>
      <c r="D205" s="22">
        <v>6956.56</v>
      </c>
      <c r="E205" s="23" t="str">
        <f t="shared" si="8"/>
        <v>-</v>
      </c>
      <c r="F205" s="23">
        <f t="shared" si="9"/>
        <v>0.99092061592809422</v>
      </c>
    </row>
    <row r="206" spans="1:6" x14ac:dyDescent="0.3">
      <c r="A206" s="21" t="s">
        <v>182</v>
      </c>
      <c r="B206" s="22">
        <v>14549.81</v>
      </c>
      <c r="C206" s="22">
        <v>26830</v>
      </c>
      <c r="D206" s="22">
        <v>9589.0499999999993</v>
      </c>
      <c r="E206" s="23">
        <f t="shared" si="8"/>
        <v>0.659049843262558</v>
      </c>
      <c r="F206" s="23">
        <f t="shared" si="9"/>
        <v>0.35740029817368613</v>
      </c>
    </row>
    <row r="207" spans="1:6" x14ac:dyDescent="0.3">
      <c r="A207" s="12" t="s">
        <v>183</v>
      </c>
      <c r="B207" s="13">
        <f>SUBTOTAL(9,B208:B208)</f>
        <v>3500</v>
      </c>
      <c r="C207" s="13">
        <f>SUBTOTAL(9,C208:C208)</f>
        <v>1000</v>
      </c>
      <c r="D207" s="13">
        <f>SUBTOTAL(9,D208:D208)</f>
        <v>711.34</v>
      </c>
      <c r="E207" s="14">
        <f t="shared" si="8"/>
        <v>0.20324</v>
      </c>
      <c r="F207" s="14">
        <f t="shared" si="9"/>
        <v>0.71134000000000008</v>
      </c>
    </row>
    <row r="208" spans="1:6" x14ac:dyDescent="0.3">
      <c r="A208" s="21" t="s">
        <v>184</v>
      </c>
      <c r="B208" s="22">
        <v>3500</v>
      </c>
      <c r="C208" s="22">
        <v>1000</v>
      </c>
      <c r="D208" s="22">
        <v>711.34</v>
      </c>
      <c r="E208" s="23">
        <f t="shared" si="8"/>
        <v>0.20324</v>
      </c>
      <c r="F208" s="23">
        <f t="shared" si="9"/>
        <v>0.71134000000000008</v>
      </c>
    </row>
    <row r="209" spans="1:6" x14ac:dyDescent="0.3">
      <c r="A209" s="12" t="s">
        <v>187</v>
      </c>
      <c r="B209" s="13">
        <f>SUBTOTAL(9,B210:B210)</f>
        <v>0</v>
      </c>
      <c r="C209" s="13">
        <f>SUBTOTAL(9,C210:C210)</f>
        <v>200000</v>
      </c>
      <c r="D209" s="13">
        <f>SUBTOTAL(9,D210:D210)</f>
        <v>139982.78</v>
      </c>
      <c r="E209" s="14" t="str">
        <f t="shared" si="8"/>
        <v>-</v>
      </c>
      <c r="F209" s="14">
        <f t="shared" si="9"/>
        <v>0.69991389999999998</v>
      </c>
    </row>
    <row r="210" spans="1:6" x14ac:dyDescent="0.3">
      <c r="A210" s="21" t="s">
        <v>188</v>
      </c>
      <c r="B210" s="22">
        <v>0</v>
      </c>
      <c r="C210" s="22">
        <v>200000</v>
      </c>
      <c r="D210" s="22">
        <v>139982.78</v>
      </c>
      <c r="E210" s="23" t="str">
        <f t="shared" si="8"/>
        <v>-</v>
      </c>
      <c r="F210" s="23">
        <f t="shared" si="9"/>
        <v>0.69991389999999998</v>
      </c>
    </row>
    <row r="211" spans="1:6" x14ac:dyDescent="0.3">
      <c r="A211" s="12" t="s">
        <v>472</v>
      </c>
      <c r="B211" s="13">
        <f>SUBTOTAL(9,B212:B213)</f>
        <v>152106.01999999999</v>
      </c>
      <c r="C211" s="13">
        <f>SUBTOTAL(9,C212:C213)</f>
        <v>253355.53000000003</v>
      </c>
      <c r="D211" s="13">
        <f>SUBTOTAL(9,D212:D213)</f>
        <v>181463.82</v>
      </c>
      <c r="E211" s="14">
        <f t="shared" si="8"/>
        <v>1.1930087974164338</v>
      </c>
      <c r="F211" s="14">
        <f t="shared" si="9"/>
        <v>0.71624179665626397</v>
      </c>
    </row>
    <row r="212" spans="1:6" x14ac:dyDescent="0.3">
      <c r="A212" s="21" t="s">
        <v>189</v>
      </c>
      <c r="B212" s="22">
        <v>0</v>
      </c>
      <c r="C212" s="22">
        <v>200955.53000000003</v>
      </c>
      <c r="D212" s="22">
        <v>131463.82</v>
      </c>
      <c r="E212" s="23" t="str">
        <f t="shared" si="8"/>
        <v>-</v>
      </c>
      <c r="F212" s="23">
        <f t="shared" si="9"/>
        <v>0.65419359198525162</v>
      </c>
    </row>
    <row r="213" spans="1:6" x14ac:dyDescent="0.3">
      <c r="A213" s="21" t="s">
        <v>190</v>
      </c>
      <c r="B213" s="22">
        <v>152106.01999999999</v>
      </c>
      <c r="C213" s="22">
        <v>52400</v>
      </c>
      <c r="D213" s="22">
        <v>50000</v>
      </c>
      <c r="E213" s="23">
        <f t="shared" si="8"/>
        <v>0.32871808755498305</v>
      </c>
      <c r="F213" s="23">
        <f t="shared" si="9"/>
        <v>0.95419847328244278</v>
      </c>
    </row>
    <row r="214" spans="1:6" ht="20.100000000000001" customHeight="1" x14ac:dyDescent="0.3">
      <c r="A214" s="24" t="s">
        <v>87</v>
      </c>
      <c r="B214" s="25">
        <f>IFERROR(SUBTOTAL(9,B194:B213),0)</f>
        <v>1808183.4300000002</v>
      </c>
      <c r="C214" s="25">
        <f>IFERROR(SUBTOTAL(9,C194:C213),0)</f>
        <v>3734132.8499999996</v>
      </c>
      <c r="D214" s="25">
        <f>IFERROR(SUBTOTAL(9,D194:D213),0)</f>
        <v>2953267.5199999996</v>
      </c>
      <c r="E214" s="26">
        <f t="shared" si="8"/>
        <v>1.6332787210642667</v>
      </c>
      <c r="F214" s="26">
        <f t="shared" si="9"/>
        <v>0.79088442715689666</v>
      </c>
    </row>
    <row r="215" spans="1:6" x14ac:dyDescent="0.3">
      <c r="E215" s="8"/>
      <c r="F215" s="8"/>
    </row>
    <row r="217" spans="1:6" s="3" customFormat="1" ht="24.9" customHeight="1" x14ac:dyDescent="0.35">
      <c r="A217" s="62" t="s">
        <v>191</v>
      </c>
      <c r="B217" s="62"/>
      <c r="C217" s="62"/>
      <c r="D217" s="62"/>
      <c r="E217" s="62"/>
      <c r="F217" s="62"/>
    </row>
    <row r="218" spans="1:6" s="4" customFormat="1" ht="24.9" customHeight="1" x14ac:dyDescent="0.3">
      <c r="A218" s="5" t="s">
        <v>88</v>
      </c>
      <c r="B218" s="6"/>
      <c r="C218" s="6"/>
      <c r="D218" s="6"/>
      <c r="E218" s="6"/>
      <c r="F218" s="6"/>
    </row>
    <row r="219" spans="1:6" ht="57.6" customHeight="1" x14ac:dyDescent="0.3">
      <c r="A219" s="7" t="s">
        <v>25</v>
      </c>
      <c r="B219" s="7" t="s">
        <v>5</v>
      </c>
      <c r="C219" s="7" t="s">
        <v>6</v>
      </c>
      <c r="D219" s="7" t="s">
        <v>7</v>
      </c>
      <c r="E219" s="7" t="s">
        <v>8</v>
      </c>
      <c r="F219" s="7" t="s">
        <v>9</v>
      </c>
    </row>
    <row r="220" spans="1:6" s="8" customFormat="1" ht="15.9" customHeight="1" x14ac:dyDescent="0.3">
      <c r="A220" s="9" t="s">
        <v>10</v>
      </c>
      <c r="B220" s="9">
        <f>COLUMN()</f>
        <v>2</v>
      </c>
      <c r="C220" s="9">
        <f>COLUMN()</f>
        <v>3</v>
      </c>
      <c r="D220" s="9">
        <f>COLUMN()</f>
        <v>4</v>
      </c>
      <c r="E220" s="9" t="str">
        <f>_xlfn.CONCAT(TEXT(COLUMN(),"@")," (",TEXT(D220,"@")," / ",TEXT(B220,"@"),")")</f>
        <v>5 (4 / 2)</v>
      </c>
      <c r="F220" s="9" t="str">
        <f>_xlfn.CONCAT(TEXT(COLUMN(),"@")," (",TEXT(D220,"@")," / ",TEXT(C220,"@"),")")</f>
        <v>6 (4 / 3)</v>
      </c>
    </row>
    <row r="221" spans="1:6" x14ac:dyDescent="0.3">
      <c r="A221" s="12" t="s">
        <v>192</v>
      </c>
      <c r="B221" s="13">
        <f>SUBTOTAL(9,B222:B223)</f>
        <v>235792.26</v>
      </c>
      <c r="C221" s="13">
        <f>SUBTOTAL(9,C222:C223)</f>
        <v>283200.3</v>
      </c>
      <c r="D221" s="13">
        <f>SUBTOTAL(9,D222:D223)</f>
        <v>265816.09999999998</v>
      </c>
      <c r="E221" s="14">
        <f t="shared" ref="E221:E256" si="10">IF(B221&lt;&gt;0,D221/B221,"-")</f>
        <v>1.1273317453253129</v>
      </c>
      <c r="F221" s="14">
        <f t="shared" ref="F221:F256" si="11">IF(C221&lt;&gt;0,D221/C221,"-")</f>
        <v>0.93861517802064476</v>
      </c>
    </row>
    <row r="222" spans="1:6" x14ac:dyDescent="0.3">
      <c r="A222" s="21" t="s">
        <v>193</v>
      </c>
      <c r="B222" s="22">
        <v>194656.71</v>
      </c>
      <c r="C222" s="22">
        <v>230520</v>
      </c>
      <c r="D222" s="22">
        <v>215614.63</v>
      </c>
      <c r="E222" s="23">
        <f t="shared" si="10"/>
        <v>1.1076660547689314</v>
      </c>
      <c r="F222" s="23">
        <f t="shared" si="11"/>
        <v>0.93534023078257855</v>
      </c>
    </row>
    <row r="223" spans="1:6" x14ac:dyDescent="0.3">
      <c r="A223" s="21" t="s">
        <v>194</v>
      </c>
      <c r="B223" s="22">
        <v>41135.550000000003</v>
      </c>
      <c r="C223" s="22">
        <v>52680.3</v>
      </c>
      <c r="D223" s="22">
        <v>50201.47</v>
      </c>
      <c r="E223" s="23">
        <f t="shared" si="10"/>
        <v>1.2203913646468807</v>
      </c>
      <c r="F223" s="23">
        <f t="shared" si="11"/>
        <v>0.95294578808397068</v>
      </c>
    </row>
    <row r="224" spans="1:6" x14ac:dyDescent="0.3">
      <c r="A224" s="12" t="s">
        <v>195</v>
      </c>
      <c r="B224" s="13">
        <f>SUBTOTAL(9,B225:B226)</f>
        <v>68498.149999999994</v>
      </c>
      <c r="C224" s="13">
        <f>SUBTOTAL(9,C225:C226)</f>
        <v>286000</v>
      </c>
      <c r="D224" s="13">
        <f>SUBTOTAL(9,D225:D226)</f>
        <v>94672.97</v>
      </c>
      <c r="E224" s="14">
        <f t="shared" si="10"/>
        <v>1.3821244807341513</v>
      </c>
      <c r="F224" s="14">
        <f t="shared" si="11"/>
        <v>0.33102437062937062</v>
      </c>
    </row>
    <row r="225" spans="1:6" x14ac:dyDescent="0.3">
      <c r="A225" s="21" t="s">
        <v>196</v>
      </c>
      <c r="B225" s="22">
        <v>67048.149999999994</v>
      </c>
      <c r="C225" s="22">
        <v>283000</v>
      </c>
      <c r="D225" s="22">
        <v>93092.97</v>
      </c>
      <c r="E225" s="23">
        <f t="shared" si="10"/>
        <v>1.3884494948779349</v>
      </c>
      <c r="F225" s="23">
        <f t="shared" si="11"/>
        <v>0.32895042402826857</v>
      </c>
    </row>
    <row r="226" spans="1:6" x14ac:dyDescent="0.3">
      <c r="A226" s="21" t="s">
        <v>197</v>
      </c>
      <c r="B226" s="22">
        <v>1450</v>
      </c>
      <c r="C226" s="22">
        <v>3000</v>
      </c>
      <c r="D226" s="22">
        <v>1580</v>
      </c>
      <c r="E226" s="23">
        <f t="shared" si="10"/>
        <v>1.0896551724137931</v>
      </c>
      <c r="F226" s="23">
        <f t="shared" si="11"/>
        <v>0.52666666666666662</v>
      </c>
    </row>
    <row r="227" spans="1:6" x14ac:dyDescent="0.3">
      <c r="A227" s="12" t="s">
        <v>198</v>
      </c>
      <c r="B227" s="13">
        <f>SUBTOTAL(9,B228:B237)</f>
        <v>142545.37000000002</v>
      </c>
      <c r="C227" s="13">
        <f>SUBTOTAL(9,C228:C237)</f>
        <v>306156</v>
      </c>
      <c r="D227" s="13">
        <f>SUBTOTAL(9,D228:D237)</f>
        <v>184353.07000000004</v>
      </c>
      <c r="E227" s="14">
        <f t="shared" si="10"/>
        <v>1.2932939877317657</v>
      </c>
      <c r="F227" s="14">
        <f t="shared" si="11"/>
        <v>0.60215403258469546</v>
      </c>
    </row>
    <row r="228" spans="1:6" x14ac:dyDescent="0.3">
      <c r="A228" s="21" t="s">
        <v>199</v>
      </c>
      <c r="B228" s="22">
        <v>76497.36</v>
      </c>
      <c r="C228" s="22">
        <v>141400</v>
      </c>
      <c r="D228" s="22">
        <v>84599.96</v>
      </c>
      <c r="E228" s="23">
        <f t="shared" si="10"/>
        <v>1.1059199951475451</v>
      </c>
      <c r="F228" s="23">
        <f t="shared" si="11"/>
        <v>0.5983024045261669</v>
      </c>
    </row>
    <row r="229" spans="1:6" x14ac:dyDescent="0.3">
      <c r="A229" s="21" t="s">
        <v>200</v>
      </c>
      <c r="B229" s="22">
        <v>8445.94</v>
      </c>
      <c r="C229" s="22">
        <v>21780</v>
      </c>
      <c r="D229" s="22">
        <v>13827.35</v>
      </c>
      <c r="E229" s="23">
        <f t="shared" si="10"/>
        <v>1.6371593925602124</v>
      </c>
      <c r="F229" s="23">
        <f t="shared" si="11"/>
        <v>0.63486455463728197</v>
      </c>
    </row>
    <row r="230" spans="1:6" x14ac:dyDescent="0.3">
      <c r="A230" s="21" t="s">
        <v>201</v>
      </c>
      <c r="B230" s="22">
        <v>1970</v>
      </c>
      <c r="C230" s="22">
        <v>2500</v>
      </c>
      <c r="D230" s="22">
        <v>2360</v>
      </c>
      <c r="E230" s="23">
        <f t="shared" si="10"/>
        <v>1.1979695431472082</v>
      </c>
      <c r="F230" s="23">
        <f t="shared" si="11"/>
        <v>0.94399999999999995</v>
      </c>
    </row>
    <row r="231" spans="1:6" x14ac:dyDescent="0.3">
      <c r="A231" s="21" t="s">
        <v>202</v>
      </c>
      <c r="B231" s="22">
        <v>8830.52</v>
      </c>
      <c r="C231" s="22">
        <v>10000</v>
      </c>
      <c r="D231" s="22">
        <v>4536.03</v>
      </c>
      <c r="E231" s="23">
        <f t="shared" si="10"/>
        <v>0.51367643128603968</v>
      </c>
      <c r="F231" s="23">
        <f t="shared" si="11"/>
        <v>0.45360299999999998</v>
      </c>
    </row>
    <row r="232" spans="1:6" x14ac:dyDescent="0.3">
      <c r="A232" s="21" t="s">
        <v>203</v>
      </c>
      <c r="B232" s="22">
        <v>9875.1</v>
      </c>
      <c r="C232" s="22">
        <v>18000</v>
      </c>
      <c r="D232" s="22">
        <v>15257.03</v>
      </c>
      <c r="E232" s="23">
        <f t="shared" si="10"/>
        <v>1.5450000506323986</v>
      </c>
      <c r="F232" s="23">
        <f t="shared" si="11"/>
        <v>0.84761277777777777</v>
      </c>
    </row>
    <row r="233" spans="1:6" x14ac:dyDescent="0.3">
      <c r="A233" s="21" t="s">
        <v>204</v>
      </c>
      <c r="B233" s="22">
        <v>5203.33</v>
      </c>
      <c r="C233" s="22">
        <v>8776</v>
      </c>
      <c r="D233" s="22">
        <v>8157.02</v>
      </c>
      <c r="E233" s="23">
        <f t="shared" si="10"/>
        <v>1.5676537909377266</v>
      </c>
      <c r="F233" s="23">
        <f t="shared" si="11"/>
        <v>0.92946900638103924</v>
      </c>
    </row>
    <row r="234" spans="1:6" x14ac:dyDescent="0.3">
      <c r="A234" s="21" t="s">
        <v>205</v>
      </c>
      <c r="B234" s="22">
        <v>8290.14</v>
      </c>
      <c r="C234" s="22">
        <v>17600</v>
      </c>
      <c r="D234" s="22">
        <v>15740.67</v>
      </c>
      <c r="E234" s="23">
        <f t="shared" si="10"/>
        <v>1.8987218551194553</v>
      </c>
      <c r="F234" s="23">
        <f t="shared" si="11"/>
        <v>0.89435624999999996</v>
      </c>
    </row>
    <row r="235" spans="1:6" x14ac:dyDescent="0.3">
      <c r="A235" s="21" t="s">
        <v>206</v>
      </c>
      <c r="B235" s="22">
        <v>0</v>
      </c>
      <c r="C235" s="22">
        <v>8000</v>
      </c>
      <c r="D235" s="22">
        <v>6000</v>
      </c>
      <c r="E235" s="23" t="str">
        <f t="shared" si="10"/>
        <v>-</v>
      </c>
      <c r="F235" s="23">
        <f t="shared" si="11"/>
        <v>0.75</v>
      </c>
    </row>
    <row r="236" spans="1:6" x14ac:dyDescent="0.3">
      <c r="A236" s="21" t="s">
        <v>207</v>
      </c>
      <c r="B236" s="22">
        <v>0</v>
      </c>
      <c r="C236" s="22">
        <v>26000</v>
      </c>
      <c r="D236" s="22">
        <v>0</v>
      </c>
      <c r="E236" s="23" t="str">
        <f t="shared" si="10"/>
        <v>-</v>
      </c>
      <c r="F236" s="23">
        <f t="shared" si="11"/>
        <v>0</v>
      </c>
    </row>
    <row r="237" spans="1:6" x14ac:dyDescent="0.3">
      <c r="A237" s="21" t="s">
        <v>208</v>
      </c>
      <c r="B237" s="22">
        <v>23432.98</v>
      </c>
      <c r="C237" s="22">
        <v>52100</v>
      </c>
      <c r="D237" s="22">
        <v>33875.01</v>
      </c>
      <c r="E237" s="23">
        <f t="shared" si="10"/>
        <v>1.4456125511992073</v>
      </c>
      <c r="F237" s="23">
        <f t="shared" si="11"/>
        <v>0.65019213051823421</v>
      </c>
    </row>
    <row r="238" spans="1:6" x14ac:dyDescent="0.3">
      <c r="A238" s="12" t="s">
        <v>209</v>
      </c>
      <c r="B238" s="13">
        <f>SUBTOTAL(9,B239:B243)</f>
        <v>732650.58000000007</v>
      </c>
      <c r="C238" s="13">
        <f>SUBTOTAL(9,C239:C243)</f>
        <v>1974656.55</v>
      </c>
      <c r="D238" s="13">
        <f>SUBTOTAL(9,D239:D243)</f>
        <v>1562837.21</v>
      </c>
      <c r="E238" s="14">
        <f t="shared" si="10"/>
        <v>2.1331276500183756</v>
      </c>
      <c r="F238" s="14">
        <f t="shared" si="11"/>
        <v>0.79144761148464016</v>
      </c>
    </row>
    <row r="239" spans="1:6" x14ac:dyDescent="0.3">
      <c r="A239" s="21" t="s">
        <v>210</v>
      </c>
      <c r="B239" s="22">
        <v>124356.09000000005</v>
      </c>
      <c r="C239" s="22">
        <v>117220</v>
      </c>
      <c r="D239" s="22">
        <v>89727.76</v>
      </c>
      <c r="E239" s="23">
        <f t="shared" si="10"/>
        <v>0.72153892905445927</v>
      </c>
      <c r="F239" s="23">
        <f t="shared" si="11"/>
        <v>0.76546459648524134</v>
      </c>
    </row>
    <row r="240" spans="1:6" x14ac:dyDescent="0.3">
      <c r="A240" s="21" t="s">
        <v>211</v>
      </c>
      <c r="B240" s="22">
        <v>571528.66</v>
      </c>
      <c r="C240" s="22">
        <v>1792286.55</v>
      </c>
      <c r="D240" s="22">
        <v>1430688.43</v>
      </c>
      <c r="E240" s="23">
        <f t="shared" si="10"/>
        <v>2.503266292892468</v>
      </c>
      <c r="F240" s="23">
        <f t="shared" si="11"/>
        <v>0.7982475960665999</v>
      </c>
    </row>
    <row r="241" spans="1:6" x14ac:dyDescent="0.3">
      <c r="A241" s="21" t="s">
        <v>212</v>
      </c>
      <c r="B241" s="22">
        <v>676.97</v>
      </c>
      <c r="C241" s="22">
        <v>0</v>
      </c>
      <c r="D241" s="22">
        <v>0</v>
      </c>
      <c r="E241" s="23">
        <f t="shared" si="10"/>
        <v>0</v>
      </c>
      <c r="F241" s="23" t="str">
        <f t="shared" si="11"/>
        <v>-</v>
      </c>
    </row>
    <row r="242" spans="1:6" x14ac:dyDescent="0.3">
      <c r="A242" s="21" t="s">
        <v>213</v>
      </c>
      <c r="B242" s="22">
        <v>19060.02</v>
      </c>
      <c r="C242" s="22">
        <v>4700</v>
      </c>
      <c r="D242" s="22">
        <v>4094.77</v>
      </c>
      <c r="E242" s="23">
        <f t="shared" si="10"/>
        <v>0.21483555631106369</v>
      </c>
      <c r="F242" s="23">
        <f t="shared" si="11"/>
        <v>0.87122765957446813</v>
      </c>
    </row>
    <row r="243" spans="1:6" x14ac:dyDescent="0.3">
      <c r="A243" s="21" t="s">
        <v>214</v>
      </c>
      <c r="B243" s="22">
        <v>17028.839999999997</v>
      </c>
      <c r="C243" s="22">
        <v>60450</v>
      </c>
      <c r="D243" s="22">
        <v>38326.25</v>
      </c>
      <c r="E243" s="23">
        <f t="shared" si="10"/>
        <v>2.2506671035725279</v>
      </c>
      <c r="F243" s="23">
        <f t="shared" si="11"/>
        <v>0.63401571546732838</v>
      </c>
    </row>
    <row r="244" spans="1:6" x14ac:dyDescent="0.3">
      <c r="A244" s="12" t="s">
        <v>215</v>
      </c>
      <c r="B244" s="13">
        <f>SUBTOTAL(9,B245:B247)</f>
        <v>71897.11</v>
      </c>
      <c r="C244" s="13">
        <f>SUBTOTAL(9,C245:C247)</f>
        <v>92000</v>
      </c>
      <c r="D244" s="13">
        <f>SUBTOTAL(9,D245:D247)</f>
        <v>85691.32</v>
      </c>
      <c r="E244" s="14">
        <f t="shared" si="10"/>
        <v>1.191860423875174</v>
      </c>
      <c r="F244" s="14">
        <f t="shared" si="11"/>
        <v>0.93142739130434793</v>
      </c>
    </row>
    <row r="245" spans="1:6" x14ac:dyDescent="0.3">
      <c r="A245" s="21" t="s">
        <v>216</v>
      </c>
      <c r="B245" s="22">
        <v>34500</v>
      </c>
      <c r="C245" s="22">
        <v>36000</v>
      </c>
      <c r="D245" s="22">
        <v>36000</v>
      </c>
      <c r="E245" s="23">
        <f t="shared" si="10"/>
        <v>1.0434782608695652</v>
      </c>
      <c r="F245" s="23">
        <f t="shared" si="11"/>
        <v>1</v>
      </c>
    </row>
    <row r="246" spans="1:6" x14ac:dyDescent="0.3">
      <c r="A246" s="21" t="s">
        <v>217</v>
      </c>
      <c r="B246" s="22">
        <v>34157.11</v>
      </c>
      <c r="C246" s="22">
        <v>50300</v>
      </c>
      <c r="D246" s="22">
        <v>46991.32</v>
      </c>
      <c r="E246" s="23">
        <f t="shared" si="10"/>
        <v>1.3757405120046748</v>
      </c>
      <c r="F246" s="23">
        <f t="shared" si="11"/>
        <v>0.93422107355864814</v>
      </c>
    </row>
    <row r="247" spans="1:6" x14ac:dyDescent="0.3">
      <c r="A247" s="21" t="s">
        <v>218</v>
      </c>
      <c r="B247" s="22">
        <v>3240</v>
      </c>
      <c r="C247" s="22">
        <v>5700</v>
      </c>
      <c r="D247" s="22">
        <v>2700</v>
      </c>
      <c r="E247" s="23">
        <f t="shared" si="10"/>
        <v>0.83333333333333337</v>
      </c>
      <c r="F247" s="23">
        <f t="shared" si="11"/>
        <v>0.47368421052631576</v>
      </c>
    </row>
    <row r="248" spans="1:6" x14ac:dyDescent="0.3">
      <c r="A248" s="12" t="s">
        <v>219</v>
      </c>
      <c r="B248" s="13">
        <f>SUBTOTAL(9,B249:B252)</f>
        <v>519129</v>
      </c>
      <c r="C248" s="13">
        <f>SUBTOTAL(9,C249:C252)</f>
        <v>615820</v>
      </c>
      <c r="D248" s="13">
        <f>SUBTOTAL(9,D249:D252)</f>
        <v>597809.37</v>
      </c>
      <c r="E248" s="14">
        <f t="shared" si="10"/>
        <v>1.1515622706494917</v>
      </c>
      <c r="F248" s="14">
        <f t="shared" si="11"/>
        <v>0.97075341820661876</v>
      </c>
    </row>
    <row r="249" spans="1:6" x14ac:dyDescent="0.3">
      <c r="A249" s="21" t="s">
        <v>220</v>
      </c>
      <c r="B249" s="22">
        <v>487474.46</v>
      </c>
      <c r="C249" s="22">
        <v>568520</v>
      </c>
      <c r="D249" s="22">
        <v>552910.89</v>
      </c>
      <c r="E249" s="23">
        <f t="shared" si="10"/>
        <v>1.134235606928002</v>
      </c>
      <c r="F249" s="23">
        <f t="shared" si="11"/>
        <v>0.97254430802786185</v>
      </c>
    </row>
    <row r="250" spans="1:6" x14ac:dyDescent="0.3">
      <c r="A250" s="21" t="s">
        <v>221</v>
      </c>
      <c r="B250" s="22">
        <v>14713.22</v>
      </c>
      <c r="C250" s="22">
        <v>21400</v>
      </c>
      <c r="D250" s="22">
        <v>20903.009999999998</v>
      </c>
      <c r="E250" s="23">
        <f t="shared" si="10"/>
        <v>1.4206958096188325</v>
      </c>
      <c r="F250" s="23">
        <f t="shared" si="11"/>
        <v>0.97677616822429902</v>
      </c>
    </row>
    <row r="251" spans="1:6" x14ac:dyDescent="0.3">
      <c r="A251" s="21" t="s">
        <v>222</v>
      </c>
      <c r="B251" s="22">
        <v>13611.32</v>
      </c>
      <c r="C251" s="22">
        <v>17900</v>
      </c>
      <c r="D251" s="22">
        <v>16585.47</v>
      </c>
      <c r="E251" s="23">
        <f t="shared" si="10"/>
        <v>1.2185056261993694</v>
      </c>
      <c r="F251" s="23">
        <f t="shared" si="11"/>
        <v>0.92656256983240226</v>
      </c>
    </row>
    <row r="252" spans="1:6" x14ac:dyDescent="0.3">
      <c r="A252" s="21" t="s">
        <v>223</v>
      </c>
      <c r="B252" s="22">
        <v>3330</v>
      </c>
      <c r="C252" s="22">
        <v>8000</v>
      </c>
      <c r="D252" s="22">
        <v>7410</v>
      </c>
      <c r="E252" s="23">
        <f t="shared" si="10"/>
        <v>2.2252252252252251</v>
      </c>
      <c r="F252" s="23">
        <f t="shared" si="11"/>
        <v>0.92625000000000002</v>
      </c>
    </row>
    <row r="253" spans="1:6" x14ac:dyDescent="0.3">
      <c r="A253" s="12" t="s">
        <v>224</v>
      </c>
      <c r="B253" s="13">
        <f>SUBTOTAL(9,B254:B255)</f>
        <v>37670.959999999999</v>
      </c>
      <c r="C253" s="13">
        <f>SUBTOTAL(9,C254:C255)</f>
        <v>176300</v>
      </c>
      <c r="D253" s="13">
        <f>SUBTOTAL(9,D254:D255)</f>
        <v>162087.47999999998</v>
      </c>
      <c r="E253" s="14">
        <f t="shared" si="10"/>
        <v>4.3027170000445967</v>
      </c>
      <c r="F253" s="14">
        <f t="shared" si="11"/>
        <v>0.91938445830969928</v>
      </c>
    </row>
    <row r="254" spans="1:6" x14ac:dyDescent="0.3">
      <c r="A254" s="21" t="s">
        <v>225</v>
      </c>
      <c r="B254" s="22">
        <v>2500</v>
      </c>
      <c r="C254" s="22">
        <v>52000</v>
      </c>
      <c r="D254" s="22">
        <v>50380.46</v>
      </c>
      <c r="E254" s="23">
        <f t="shared" si="10"/>
        <v>20.152183999999998</v>
      </c>
      <c r="F254" s="23">
        <f t="shared" si="11"/>
        <v>0.96885500000000002</v>
      </c>
    </row>
    <row r="255" spans="1:6" x14ac:dyDescent="0.3">
      <c r="A255" s="21" t="s">
        <v>226</v>
      </c>
      <c r="B255" s="22">
        <v>35170.959999999999</v>
      </c>
      <c r="C255" s="22">
        <v>124300</v>
      </c>
      <c r="D255" s="22">
        <v>111707.01999999997</v>
      </c>
      <c r="E255" s="23">
        <f t="shared" si="10"/>
        <v>3.1761151813882811</v>
      </c>
      <c r="F255" s="23">
        <f t="shared" si="11"/>
        <v>0.89868881737731277</v>
      </c>
    </row>
    <row r="256" spans="1:6" ht="20.100000000000001" customHeight="1" x14ac:dyDescent="0.3">
      <c r="A256" s="24" t="s">
        <v>87</v>
      </c>
      <c r="B256" s="25">
        <f>IFERROR(SUBTOTAL(9,B222:B255),0)</f>
        <v>1808183.4300000004</v>
      </c>
      <c r="C256" s="25">
        <f>IFERROR(SUBTOTAL(9,C222:C255),0)</f>
        <v>3734132.85</v>
      </c>
      <c r="D256" s="25">
        <f>IFERROR(SUBTOTAL(9,D222:D255),0)</f>
        <v>2953267.52</v>
      </c>
      <c r="E256" s="26">
        <f t="shared" si="10"/>
        <v>1.633278721064267</v>
      </c>
      <c r="F256" s="26">
        <f t="shared" si="11"/>
        <v>0.79088442715689666</v>
      </c>
    </row>
    <row r="257" spans="1:6" x14ac:dyDescent="0.3">
      <c r="A257" s="8"/>
      <c r="B257" s="8"/>
      <c r="C257" s="8"/>
      <c r="D257" s="8"/>
      <c r="E257" s="8"/>
      <c r="F257" s="8"/>
    </row>
    <row r="258" spans="1:6" x14ac:dyDescent="0.3">
      <c r="A258" s="8"/>
      <c r="B258" s="8"/>
      <c r="C258" s="8"/>
      <c r="D258" s="8"/>
      <c r="E258" s="8"/>
      <c r="F258" s="8"/>
    </row>
    <row r="259" spans="1:6" x14ac:dyDescent="0.3">
      <c r="C259" s="11"/>
    </row>
  </sheetData>
  <mergeCells count="5">
    <mergeCell ref="A2:F2"/>
    <mergeCell ref="A3:F3"/>
    <mergeCell ref="A1:F1"/>
    <mergeCell ref="A165:F165"/>
    <mergeCell ref="A217:F217"/>
  </mergeCells>
  <pageMargins left="0.39370078740157499" right="0.39370078740157499" top="0.39370078740157499" bottom="0.511811023622047" header="0" footer="0.31496062992126"/>
  <pageSetup paperSize="9" scale="58" fitToHeight="0" orientation="portrait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zoomScaleNormal="100" workbookViewId="0">
      <pane ySplit="6" topLeftCell="A7" activePane="bottomLeft" state="frozen"/>
      <selection pane="bottomLeft" activeCell="A15" sqref="A15"/>
    </sheetView>
  </sheetViews>
  <sheetFormatPr defaultColWidth="9.109375" defaultRowHeight="14.4" x14ac:dyDescent="0.3"/>
  <cols>
    <col min="1" max="1" width="73.6640625" style="1" customWidth="1"/>
    <col min="2" max="4" width="19.6640625" style="1" customWidth="1"/>
    <col min="5" max="6" width="15" style="1" customWidth="1"/>
  </cols>
  <sheetData>
    <row r="1" spans="1:6" s="2" customFormat="1" ht="30" customHeight="1" x14ac:dyDescent="0.3">
      <c r="A1" s="62" t="s">
        <v>1</v>
      </c>
      <c r="B1" s="62"/>
      <c r="C1" s="62"/>
      <c r="D1" s="62"/>
      <c r="E1" s="62"/>
      <c r="F1" s="62"/>
    </row>
    <row r="2" spans="1:6" s="2" customFormat="1" ht="30" customHeight="1" x14ac:dyDescent="0.3">
      <c r="A2" s="62" t="s">
        <v>227</v>
      </c>
      <c r="B2" s="62"/>
      <c r="C2" s="62"/>
      <c r="D2" s="62"/>
      <c r="E2" s="62"/>
      <c r="F2" s="62"/>
    </row>
    <row r="3" spans="1:6" s="3" customFormat="1" ht="24.9" customHeight="1" x14ac:dyDescent="0.35">
      <c r="A3" s="62" t="s">
        <v>228</v>
      </c>
      <c r="B3" s="62"/>
      <c r="C3" s="62"/>
      <c r="D3" s="62"/>
      <c r="E3" s="62"/>
      <c r="F3" s="62"/>
    </row>
    <row r="4" spans="1:6" s="4" customFormat="1" ht="24.9" customHeight="1" x14ac:dyDescent="0.3">
      <c r="A4" s="5" t="s">
        <v>229</v>
      </c>
      <c r="B4" s="6"/>
      <c r="C4" s="6"/>
      <c r="D4" s="6"/>
      <c r="E4" s="6"/>
      <c r="F4" s="6"/>
    </row>
    <row r="5" spans="1:6" ht="57.6" customHeight="1" x14ac:dyDescent="0.3">
      <c r="A5" s="7" t="s">
        <v>25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 s="8" customFormat="1" ht="15.9" customHeight="1" x14ac:dyDescent="0.3">
      <c r="A6" s="9" t="s">
        <v>10</v>
      </c>
      <c r="B6" s="9">
        <f>COLUMN()</f>
        <v>2</v>
      </c>
      <c r="C6" s="9">
        <v>3</v>
      </c>
      <c r="D6" s="9">
        <f>COLUMN()</f>
        <v>4</v>
      </c>
      <c r="E6" s="9" t="str">
        <f>_xlfn.CONCAT(TEXT(COLUMN(),"@")," (",TEXT(D6,"@")," / ",TEXT(B6,"@"),")")</f>
        <v>5 (4 / 2)</v>
      </c>
      <c r="F6" s="9" t="str">
        <f>_xlfn.CONCAT(TEXT(COLUMN(),"@")," (",TEXT(D6,"@")," / ",TEXT(C6,"@"),")")</f>
        <v>6 (4 / 3)</v>
      </c>
    </row>
    <row r="7" spans="1:6" x14ac:dyDescent="0.3">
      <c r="A7" s="12" t="s">
        <v>19</v>
      </c>
      <c r="B7" s="13">
        <f>SUBTOTAL(9,B10:B10)</f>
        <v>0</v>
      </c>
      <c r="C7" s="13">
        <v>200000</v>
      </c>
      <c r="D7" s="13">
        <f>SUBTOTAL(9,D10:D10)</f>
        <v>0</v>
      </c>
      <c r="E7" s="14" t="str">
        <f>IF(B7&lt;&gt;0,D7/B7,"-")</f>
        <v>-</v>
      </c>
      <c r="F7" s="14">
        <v>0</v>
      </c>
    </row>
    <row r="8" spans="1:6" x14ac:dyDescent="0.3">
      <c r="A8" s="15" t="s">
        <v>230</v>
      </c>
      <c r="B8" s="16">
        <f>SUBTOTAL(9,B10:B10)</f>
        <v>0</v>
      </c>
      <c r="C8" s="16">
        <v>200000</v>
      </c>
      <c r="D8" s="16">
        <f>SUBTOTAL(9,D10:D10)</f>
        <v>0</v>
      </c>
      <c r="E8" s="17" t="str">
        <f>IF(B8&lt;&gt;0,D8/B8,"-")</f>
        <v>-</v>
      </c>
      <c r="F8" s="17">
        <v>0</v>
      </c>
    </row>
    <row r="9" spans="1:6" x14ac:dyDescent="0.3">
      <c r="A9" s="18" t="s">
        <v>231</v>
      </c>
      <c r="B9" s="19">
        <f>SUBTOTAL(9,B10:B10)</f>
        <v>0</v>
      </c>
      <c r="C9" s="19"/>
      <c r="D9" s="19">
        <f>SUBTOTAL(9,D10:D10)</f>
        <v>0</v>
      </c>
      <c r="E9" s="20" t="str">
        <f>IF(B9&lt;&gt;0,D9/B9,"-")</f>
        <v>-</v>
      </c>
      <c r="F9" s="20"/>
    </row>
    <row r="10" spans="1:6" x14ac:dyDescent="0.3">
      <c r="A10" s="21" t="s">
        <v>232</v>
      </c>
      <c r="B10" s="22">
        <v>0</v>
      </c>
      <c r="C10" s="22"/>
      <c r="D10" s="22">
        <v>0</v>
      </c>
      <c r="E10" s="23" t="str">
        <f>IF(B10&lt;&gt;0,D10/B10,"-")</f>
        <v>-</v>
      </c>
      <c r="F10" s="23"/>
    </row>
    <row r="11" spans="1:6" ht="20.100000000000001" customHeight="1" x14ac:dyDescent="0.3">
      <c r="A11" s="24" t="s">
        <v>87</v>
      </c>
      <c r="B11" s="25">
        <f>IFERROR(SUBTOTAL(9,B10:B10),0)</f>
        <v>0</v>
      </c>
      <c r="C11" s="25">
        <v>200000</v>
      </c>
      <c r="D11" s="25">
        <f>IFERROR(SUBTOTAL(9,D10:D10),0)</f>
        <v>0</v>
      </c>
      <c r="E11" s="26" t="str">
        <f>IF(B11&lt;&gt;0,D11/B11,"-")</f>
        <v>-</v>
      </c>
      <c r="F11" s="26">
        <v>0</v>
      </c>
    </row>
    <row r="12" spans="1:6" x14ac:dyDescent="0.3">
      <c r="A12" s="8"/>
      <c r="B12" s="8"/>
      <c r="C12" s="8"/>
      <c r="D12" s="8"/>
      <c r="E12" s="8"/>
      <c r="F12" s="8"/>
    </row>
    <row r="13" spans="1:6" x14ac:dyDescent="0.3">
      <c r="A13" s="8"/>
      <c r="B13" s="8"/>
      <c r="C13" s="8"/>
      <c r="D13" s="8"/>
      <c r="E13" s="8"/>
      <c r="F13" s="8"/>
    </row>
    <row r="14" spans="1:6" s="4" customFormat="1" ht="24.9" customHeight="1" x14ac:dyDescent="0.3">
      <c r="A14" s="5" t="s">
        <v>233</v>
      </c>
      <c r="B14" s="6"/>
      <c r="C14" s="6"/>
      <c r="D14" s="6"/>
      <c r="E14" s="6"/>
      <c r="F14" s="6"/>
    </row>
    <row r="15" spans="1:6" ht="57.6" customHeight="1" x14ac:dyDescent="0.3">
      <c r="A15" s="27" t="s">
        <v>25</v>
      </c>
      <c r="B15" s="7" t="s">
        <v>5</v>
      </c>
      <c r="C15" s="7" t="s">
        <v>6</v>
      </c>
      <c r="D15" s="7" t="s">
        <v>7</v>
      </c>
      <c r="E15" s="7" t="s">
        <v>8</v>
      </c>
      <c r="F15" s="7" t="s">
        <v>9</v>
      </c>
    </row>
    <row r="16" spans="1:6" s="8" customFormat="1" ht="15.9" customHeight="1" x14ac:dyDescent="0.3">
      <c r="A16" s="9" t="s">
        <v>10</v>
      </c>
      <c r="B16" s="9">
        <f>COLUMN()</f>
        <v>2</v>
      </c>
      <c r="C16" s="9">
        <v>3</v>
      </c>
      <c r="D16" s="9">
        <f>COLUMN()</f>
        <v>4</v>
      </c>
      <c r="E16" s="9" t="str">
        <f>_xlfn.CONCAT(TEXT(COLUMN(),"@")," (",TEXT(D16,"@")," / ",TEXT(B16,"@"),")")</f>
        <v>5 (4 / 2)</v>
      </c>
      <c r="F16" s="9" t="str">
        <f>_xlfn.CONCAT(TEXT(COLUMN(),"@")," (",TEXT(D16,"@")," / ",TEXT(C16,"@"),")")</f>
        <v>6 (4 / 3)</v>
      </c>
    </row>
    <row r="17" spans="1:6" x14ac:dyDescent="0.3">
      <c r="A17" s="12" t="s">
        <v>20</v>
      </c>
      <c r="B17" s="13">
        <f>SUBTOTAL(9,B20:B20)</f>
        <v>56250.48</v>
      </c>
      <c r="C17" s="13">
        <v>57000</v>
      </c>
      <c r="D17" s="13">
        <f>SUBTOTAL(9,D20:D20)</f>
        <v>56250.48</v>
      </c>
      <c r="E17" s="14">
        <f>IF(B17&lt;&gt;0,D17/B17,"-")</f>
        <v>1</v>
      </c>
      <c r="F17" s="14">
        <v>0.98685052631578962</v>
      </c>
    </row>
    <row r="18" spans="1:6" x14ac:dyDescent="0.3">
      <c r="A18" s="15" t="s">
        <v>234</v>
      </c>
      <c r="B18" s="16">
        <f>SUBTOTAL(9,B20:B20)</f>
        <v>56250.48</v>
      </c>
      <c r="C18" s="16">
        <v>57000</v>
      </c>
      <c r="D18" s="16">
        <f>SUBTOTAL(9,D20:D20)</f>
        <v>56250.48</v>
      </c>
      <c r="E18" s="17">
        <f>IF(B18&lt;&gt;0,D18/B18,"-")</f>
        <v>1</v>
      </c>
      <c r="F18" s="17">
        <v>0.98685052631578962</v>
      </c>
    </row>
    <row r="19" spans="1:6" x14ac:dyDescent="0.3">
      <c r="A19" s="18" t="s">
        <v>235</v>
      </c>
      <c r="B19" s="19">
        <f>SUBTOTAL(9,B20:B20)</f>
        <v>56250.48</v>
      </c>
      <c r="C19" s="19"/>
      <c r="D19" s="19">
        <f>SUBTOTAL(9,D20:D20)</f>
        <v>56250.48</v>
      </c>
      <c r="E19" s="20">
        <f>IF(B19&lt;&gt;0,D19/B19,"-")</f>
        <v>1</v>
      </c>
      <c r="F19" s="20"/>
    </row>
    <row r="20" spans="1:6" x14ac:dyDescent="0.3">
      <c r="A20" s="21" t="s">
        <v>236</v>
      </c>
      <c r="B20" s="22">
        <v>56250.48</v>
      </c>
      <c r="C20" s="22"/>
      <c r="D20" s="22">
        <v>56250.48</v>
      </c>
      <c r="E20" s="23">
        <f>IF(B20&lt;&gt;0,D20/B20,"-")</f>
        <v>1</v>
      </c>
      <c r="F20" s="23"/>
    </row>
    <row r="21" spans="1:6" ht="20.100000000000001" customHeight="1" x14ac:dyDescent="0.3">
      <c r="A21" s="24" t="s">
        <v>87</v>
      </c>
      <c r="B21" s="25">
        <f>IFERROR(SUBTOTAL(9,B20:B20),0)</f>
        <v>56250.48</v>
      </c>
      <c r="C21" s="25">
        <v>57000</v>
      </c>
      <c r="D21" s="25">
        <f>IFERROR(SUBTOTAL(9,D20:D20),0)</f>
        <v>56250.48</v>
      </c>
      <c r="E21" s="26">
        <f>IF(B21&lt;&gt;0,D21/B21,"-")</f>
        <v>1</v>
      </c>
      <c r="F21" s="26">
        <v>0.98685052631578962</v>
      </c>
    </row>
    <row r="22" spans="1:6" x14ac:dyDescent="0.3">
      <c r="E22" s="8"/>
      <c r="F22" s="8"/>
    </row>
    <row r="23" spans="1:6" x14ac:dyDescent="0.3">
      <c r="C23" s="11"/>
    </row>
    <row r="28" spans="1:6" s="3" customFormat="1" ht="24.9" customHeight="1" x14ac:dyDescent="0.35">
      <c r="A28" s="62" t="s">
        <v>237</v>
      </c>
      <c r="B28" s="62"/>
      <c r="C28" s="62"/>
      <c r="D28" s="62"/>
      <c r="E28" s="62"/>
      <c r="F28" s="62"/>
    </row>
    <row r="29" spans="1:6" s="4" customFormat="1" ht="24.9" customHeight="1" x14ac:dyDescent="0.3">
      <c r="A29" s="5" t="s">
        <v>229</v>
      </c>
      <c r="B29" s="6"/>
      <c r="C29" s="6"/>
      <c r="D29" s="6"/>
      <c r="E29" s="6"/>
      <c r="F29" s="6"/>
    </row>
    <row r="30" spans="1:6" ht="57.6" customHeight="1" x14ac:dyDescent="0.3">
      <c r="A30" s="7" t="s">
        <v>25</v>
      </c>
      <c r="B30" s="7" t="s">
        <v>5</v>
      </c>
      <c r="C30" s="7" t="s">
        <v>6</v>
      </c>
      <c r="D30" s="7" t="s">
        <v>7</v>
      </c>
      <c r="E30" s="7" t="s">
        <v>8</v>
      </c>
      <c r="F30" s="7" t="s">
        <v>9</v>
      </c>
    </row>
    <row r="31" spans="1:6" s="8" customFormat="1" ht="15.9" customHeight="1" x14ac:dyDescent="0.3">
      <c r="A31" s="9" t="s">
        <v>10</v>
      </c>
      <c r="B31" s="9">
        <f>COLUMN()</f>
        <v>2</v>
      </c>
      <c r="C31" s="9">
        <f>COLUMN()</f>
        <v>3</v>
      </c>
      <c r="D31" s="9">
        <f>COLUMN()</f>
        <v>4</v>
      </c>
      <c r="E31" s="9" t="str">
        <f>_xlfn.CONCAT(TEXT(COLUMN(),"@")," (",TEXT(D31,"@")," / ",TEXT(B31,"@"),")")</f>
        <v>5 (4 / 2)</v>
      </c>
      <c r="F31" s="9" t="str">
        <f>_xlfn.CONCAT(TEXT(COLUMN(),"@")," (",TEXT(D31,"@")," / ",TEXT(C31,"@"),")")</f>
        <v>6 (4 / 3)</v>
      </c>
    </row>
    <row r="32" spans="1:6" x14ac:dyDescent="0.3">
      <c r="A32" s="12" t="s">
        <v>187</v>
      </c>
      <c r="B32" s="13">
        <f>SUBTOTAL(9,B33:B33)</f>
        <v>0</v>
      </c>
      <c r="C32" s="13">
        <f>SUBTOTAL(9,C33:C33)</f>
        <v>200000</v>
      </c>
      <c r="D32" s="13">
        <f>SUBTOTAL(9,D33:D33)</f>
        <v>0</v>
      </c>
      <c r="E32" s="14" t="str">
        <f>IF(B32&lt;&gt;0,D32/B32,"-")</f>
        <v>-</v>
      </c>
      <c r="F32" s="14">
        <f>IF(C32&lt;&gt;0,D32/C32,"-")</f>
        <v>0</v>
      </c>
    </row>
    <row r="33" spans="1:6" x14ac:dyDescent="0.3">
      <c r="A33" s="21" t="s">
        <v>188</v>
      </c>
      <c r="B33" s="22">
        <v>0</v>
      </c>
      <c r="C33" s="22">
        <v>200000</v>
      </c>
      <c r="D33" s="22">
        <v>0</v>
      </c>
      <c r="E33" s="23" t="str">
        <f>IF(B33&lt;&gt;0,D33/B33,"-")</f>
        <v>-</v>
      </c>
      <c r="F33" s="23">
        <f>IF(C33&lt;&gt;0,D33/C33,"-")</f>
        <v>0</v>
      </c>
    </row>
    <row r="34" spans="1:6" ht="20.100000000000001" customHeight="1" x14ac:dyDescent="0.3">
      <c r="A34" s="24" t="s">
        <v>87</v>
      </c>
      <c r="B34" s="25">
        <f>IFERROR(SUBTOTAL(9,B33:B33),0)</f>
        <v>0</v>
      </c>
      <c r="C34" s="25">
        <f>IFERROR(SUBTOTAL(9,C33:C33),0)</f>
        <v>200000</v>
      </c>
      <c r="D34" s="25">
        <f>IFERROR(SUBTOTAL(9,D33:D33),0)</f>
        <v>0</v>
      </c>
      <c r="E34" s="26" t="str">
        <f>IF(B34&lt;&gt;0,D34/B34,"-")</f>
        <v>-</v>
      </c>
      <c r="F34" s="26">
        <f>IF(C34&lt;&gt;0,D34/C34,"-")</f>
        <v>0</v>
      </c>
    </row>
    <row r="35" spans="1:6" x14ac:dyDescent="0.3">
      <c r="A35" s="8"/>
      <c r="B35" s="8"/>
      <c r="C35" s="8"/>
      <c r="D35" s="8"/>
      <c r="E35" s="8"/>
      <c r="F35" s="8"/>
    </row>
    <row r="36" spans="1:6" x14ac:dyDescent="0.3">
      <c r="A36" s="8"/>
      <c r="B36" s="8"/>
      <c r="C36" s="8"/>
      <c r="D36" s="8"/>
      <c r="E36" s="8"/>
      <c r="F36" s="8"/>
    </row>
    <row r="37" spans="1:6" s="4" customFormat="1" ht="24.9" customHeight="1" x14ac:dyDescent="0.3">
      <c r="A37" s="5" t="s">
        <v>233</v>
      </c>
      <c r="B37" s="6"/>
      <c r="C37" s="6"/>
      <c r="D37" s="6"/>
      <c r="E37" s="6"/>
      <c r="F37" s="6"/>
    </row>
    <row r="38" spans="1:6" ht="57.6" customHeight="1" x14ac:dyDescent="0.3">
      <c r="A38" s="27" t="s">
        <v>25</v>
      </c>
      <c r="B38" s="7" t="s">
        <v>5</v>
      </c>
      <c r="C38" s="7" t="s">
        <v>6</v>
      </c>
      <c r="D38" s="7" t="s">
        <v>7</v>
      </c>
      <c r="E38" s="7" t="s">
        <v>8</v>
      </c>
      <c r="F38" s="7" t="s">
        <v>9</v>
      </c>
    </row>
    <row r="39" spans="1:6" s="8" customFormat="1" ht="15.9" customHeight="1" x14ac:dyDescent="0.3">
      <c r="A39" s="9" t="s">
        <v>10</v>
      </c>
      <c r="B39" s="9">
        <f>COLUMN()</f>
        <v>2</v>
      </c>
      <c r="C39" s="9">
        <f>COLUMN()</f>
        <v>3</v>
      </c>
      <c r="D39" s="9">
        <f>COLUMN()</f>
        <v>4</v>
      </c>
      <c r="E39" s="9" t="str">
        <f>_xlfn.CONCAT(TEXT(COLUMN(),"@")," (",TEXT(D39,"@")," / ",TEXT(B39,"@"),")")</f>
        <v>5 (4 / 2)</v>
      </c>
      <c r="F39" s="9" t="str">
        <f>_xlfn.CONCAT(TEXT(COLUMN(),"@")," (",TEXT(D39,"@")," / ",TEXT(C39,"@"),")")</f>
        <v>6 (4 / 3)</v>
      </c>
    </row>
    <row r="40" spans="1:6" x14ac:dyDescent="0.3">
      <c r="A40" s="12" t="s">
        <v>178</v>
      </c>
      <c r="B40" s="13">
        <f>SUBTOTAL(9,B41:B41)</f>
        <v>56250.48</v>
      </c>
      <c r="C40" s="13">
        <f>SUBTOTAL(9,C41:C41)</f>
        <v>57000</v>
      </c>
      <c r="D40" s="13">
        <f>SUBTOTAL(9,D41:D41)</f>
        <v>56250.48</v>
      </c>
      <c r="E40" s="14">
        <f>IF(B40&lt;&gt;0,D40/B40,"-")</f>
        <v>1</v>
      </c>
      <c r="F40" s="14">
        <f>IF(C40&lt;&gt;0,D40/C40,"-")</f>
        <v>0.98685052631578951</v>
      </c>
    </row>
    <row r="41" spans="1:6" x14ac:dyDescent="0.3">
      <c r="A41" s="21" t="s">
        <v>180</v>
      </c>
      <c r="B41" s="22">
        <v>56250.48</v>
      </c>
      <c r="C41" s="22">
        <v>57000</v>
      </c>
      <c r="D41" s="22">
        <v>56250.48</v>
      </c>
      <c r="E41" s="23">
        <f>IF(B41&lt;&gt;0,D41/B41,"-")</f>
        <v>1</v>
      </c>
      <c r="F41" s="23">
        <f>IF(C41&lt;&gt;0,D41/C41,"-")</f>
        <v>0.98685052631578951</v>
      </c>
    </row>
    <row r="42" spans="1:6" ht="20.100000000000001" customHeight="1" x14ac:dyDescent="0.3">
      <c r="A42" s="24" t="s">
        <v>87</v>
      </c>
      <c r="B42" s="25">
        <f>IFERROR(SUBTOTAL(9,B41:B41),0)</f>
        <v>56250.48</v>
      </c>
      <c r="C42" s="25">
        <f>IFERROR(SUBTOTAL(9,C41:C41),0)</f>
        <v>57000</v>
      </c>
      <c r="D42" s="25">
        <f>IFERROR(SUBTOTAL(9,D41:D41),0)</f>
        <v>56250.48</v>
      </c>
      <c r="E42" s="26">
        <f>IF(B42&lt;&gt;0,D42/B42,"-")</f>
        <v>1</v>
      </c>
      <c r="F42" s="26">
        <f>IF(C42&lt;&gt;0,D42/C42,"-")</f>
        <v>0.98685052631578951</v>
      </c>
    </row>
    <row r="43" spans="1:6" x14ac:dyDescent="0.3">
      <c r="E43" s="8"/>
      <c r="F43" s="8"/>
    </row>
    <row r="44" spans="1:6" x14ac:dyDescent="0.3">
      <c r="C44" s="11"/>
    </row>
  </sheetData>
  <mergeCells count="4">
    <mergeCell ref="A2:F2"/>
    <mergeCell ref="A3:F3"/>
    <mergeCell ref="A1:F1"/>
    <mergeCell ref="A28:F28"/>
  </mergeCells>
  <pageMargins left="0.39370078740157499" right="0.39370078740157499" top="0.39370078740157499" bottom="0.511811023622047" header="0" footer="0.31496062992126"/>
  <pageSetup paperSize="9" scale="58" fitToHeight="0" orientation="portrait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61"/>
  <sheetViews>
    <sheetView zoomScaleNormal="100" workbookViewId="0">
      <pane ySplit="5" topLeftCell="A390" activePane="bottomLeft" state="frozen"/>
      <selection pane="bottomLeft" activeCell="C403" sqref="C403"/>
    </sheetView>
  </sheetViews>
  <sheetFormatPr defaultColWidth="9.109375" defaultRowHeight="14.4" x14ac:dyDescent="0.3"/>
  <cols>
    <col min="1" max="1" width="73.6640625" style="1" customWidth="1"/>
    <col min="2" max="3" width="19.6640625" style="1" customWidth="1"/>
    <col min="4" max="4" width="15" style="1" customWidth="1"/>
  </cols>
  <sheetData>
    <row r="1" spans="1:4" s="2" customFormat="1" ht="30" customHeight="1" x14ac:dyDescent="0.3">
      <c r="A1" s="62" t="s">
        <v>238</v>
      </c>
      <c r="B1" s="62"/>
      <c r="C1" s="62"/>
      <c r="D1" s="62"/>
    </row>
    <row r="2" spans="1:4" s="3" customFormat="1" ht="24.9" customHeight="1" x14ac:dyDescent="0.35">
      <c r="A2" s="62" t="s">
        <v>239</v>
      </c>
      <c r="B2" s="62"/>
      <c r="C2" s="62"/>
      <c r="D2" s="62"/>
    </row>
    <row r="3" spans="1:4" s="4" customFormat="1" ht="24.9" customHeight="1" x14ac:dyDescent="0.3">
      <c r="A3" s="5" t="s">
        <v>240</v>
      </c>
      <c r="B3" s="6"/>
      <c r="C3" s="6"/>
      <c r="D3" s="6"/>
    </row>
    <row r="4" spans="1:4" ht="57.6" customHeight="1" x14ac:dyDescent="0.3">
      <c r="A4" s="27" t="s">
        <v>25</v>
      </c>
      <c r="B4" s="7" t="s">
        <v>6</v>
      </c>
      <c r="C4" s="7" t="s">
        <v>7</v>
      </c>
      <c r="D4" s="7" t="s">
        <v>9</v>
      </c>
    </row>
    <row r="5" spans="1:4" s="8" customFormat="1" ht="15.9" customHeight="1" x14ac:dyDescent="0.3">
      <c r="A5" s="9" t="s">
        <v>10</v>
      </c>
      <c r="B5" s="9">
        <f>COLUMN()</f>
        <v>2</v>
      </c>
      <c r="C5" s="9">
        <f>COLUMN()</f>
        <v>3</v>
      </c>
      <c r="D5" s="9" t="str">
        <f>_xlfn.CONCAT(TEXT(COLUMN(),"@")," (",TEXT(C5,"@")," / ",TEXT(B5,"@"),")")</f>
        <v>4 (3 / 2)</v>
      </c>
    </row>
    <row r="6" spans="1:4" x14ac:dyDescent="0.3">
      <c r="A6" s="12" t="s">
        <v>241</v>
      </c>
      <c r="B6" s="13">
        <f>SUBTOTAL(9,B7:B9)</f>
        <v>3791132.8499999996</v>
      </c>
      <c r="C6" s="13">
        <f>SUBTOTAL(9,C7:C9)</f>
        <v>3009517.9999999995</v>
      </c>
      <c r="D6" s="14">
        <f>IF(B6&lt;&gt;0,C6/B6,"-")</f>
        <v>0.79383079387471212</v>
      </c>
    </row>
    <row r="7" spans="1:4" x14ac:dyDescent="0.3">
      <c r="A7" s="21" t="s">
        <v>242</v>
      </c>
      <c r="B7" s="22">
        <v>2990162.55</v>
      </c>
      <c r="C7" s="22">
        <v>2246717.09</v>
      </c>
      <c r="D7" s="23">
        <f>IF(B7&lt;&gt;0,C7/B7,"-")</f>
        <v>0.75136955012696549</v>
      </c>
    </row>
    <row r="8" spans="1:4" x14ac:dyDescent="0.3">
      <c r="A8" s="21" t="s">
        <v>243</v>
      </c>
      <c r="B8" s="22">
        <v>290450.3</v>
      </c>
      <c r="C8" s="22">
        <v>265670.31999999989</v>
      </c>
      <c r="D8" s="23">
        <f>IF(B8&lt;&gt;0,C8/B8,"-")</f>
        <v>0.91468426784203671</v>
      </c>
    </row>
    <row r="9" spans="1:4" x14ac:dyDescent="0.3">
      <c r="A9" s="21" t="s">
        <v>244</v>
      </c>
      <c r="B9" s="22">
        <v>510520</v>
      </c>
      <c r="C9" s="22">
        <v>497130.59</v>
      </c>
      <c r="D9" s="23">
        <f>IF(B9&lt;&gt;0,C9/B9,"-")</f>
        <v>0.97377299616077728</v>
      </c>
    </row>
    <row r="10" spans="1:4" ht="20.100000000000001" customHeight="1" x14ac:dyDescent="0.3">
      <c r="A10" s="24" t="s">
        <v>87</v>
      </c>
      <c r="B10" s="25">
        <f>IFERROR(SUBTOTAL(9,B7:B9),0)</f>
        <v>3791132.8499999996</v>
      </c>
      <c r="C10" s="25">
        <f>IFERROR(SUBTOTAL(9,C7:C9),0)</f>
        <v>3009517.9999999995</v>
      </c>
      <c r="D10" s="26">
        <f>IF(B10&lt;&gt;0,C10/B10,"-")</f>
        <v>0.79383079387471212</v>
      </c>
    </row>
    <row r="11" spans="1:4" x14ac:dyDescent="0.3">
      <c r="D11" s="8"/>
    </row>
    <row r="13" spans="1:4" s="3" customFormat="1" ht="24.9" customHeight="1" x14ac:dyDescent="0.35">
      <c r="A13" s="62" t="s">
        <v>245</v>
      </c>
      <c r="B13" s="62"/>
      <c r="C13" s="62"/>
      <c r="D13" s="62"/>
    </row>
    <row r="14" spans="1:4" s="4" customFormat="1" ht="24.9" customHeight="1" x14ac:dyDescent="0.3">
      <c r="A14" s="5" t="s">
        <v>240</v>
      </c>
      <c r="B14" s="6"/>
      <c r="C14" s="6"/>
      <c r="D14" s="6"/>
    </row>
    <row r="15" spans="1:4" ht="57.6" customHeight="1" x14ac:dyDescent="0.3">
      <c r="A15" s="27" t="s">
        <v>25</v>
      </c>
      <c r="B15" s="7" t="s">
        <v>6</v>
      </c>
      <c r="C15" s="7" t="s">
        <v>7</v>
      </c>
      <c r="D15" s="7" t="s">
        <v>9</v>
      </c>
    </row>
    <row r="16" spans="1:4" s="8" customFormat="1" ht="15.9" customHeight="1" x14ac:dyDescent="0.3">
      <c r="A16" s="9" t="s">
        <v>10</v>
      </c>
      <c r="B16" s="9">
        <v>2</v>
      </c>
      <c r="C16" s="9">
        <f>COLUMN()</f>
        <v>3</v>
      </c>
      <c r="D16" s="9" t="str">
        <f>_xlfn.CONCAT(TEXT(COLUMN(),"@")," (",TEXT(C16,"@")," / ",TEXT(B16,"@"),")")</f>
        <v>4 (3 / 2)</v>
      </c>
    </row>
    <row r="17" spans="1:4" x14ac:dyDescent="0.3">
      <c r="A17" s="12" t="s">
        <v>241</v>
      </c>
      <c r="B17" s="13">
        <v>3791132.85</v>
      </c>
      <c r="C17" s="13">
        <f>SUBTOTAL(9,C35:C559)</f>
        <v>3009517.9999999995</v>
      </c>
      <c r="D17" s="14">
        <v>0.793830793874712</v>
      </c>
    </row>
    <row r="18" spans="1:4" x14ac:dyDescent="0.3">
      <c r="A18" s="15" t="s">
        <v>242</v>
      </c>
      <c r="B18" s="16">
        <v>2990162.55</v>
      </c>
      <c r="C18" s="16">
        <f>SUBTOTAL(9,C35:C431)</f>
        <v>2246717.09</v>
      </c>
      <c r="D18" s="17">
        <v>0.75136955012696549</v>
      </c>
    </row>
    <row r="19" spans="1:4" x14ac:dyDescent="0.3">
      <c r="A19" s="28" t="s">
        <v>246</v>
      </c>
      <c r="B19" s="29"/>
      <c r="C19" s="29"/>
      <c r="D19" s="29"/>
    </row>
    <row r="20" spans="1:4" x14ac:dyDescent="0.3">
      <c r="A20" s="30" t="s">
        <v>247</v>
      </c>
      <c r="B20" s="31" t="s">
        <v>248</v>
      </c>
      <c r="C20" s="32" t="s">
        <v>249</v>
      </c>
      <c r="D20" s="33">
        <v>0.67901180582837095</v>
      </c>
    </row>
    <row r="21" spans="1:4" x14ac:dyDescent="0.3">
      <c r="A21" s="30" t="s">
        <v>473</v>
      </c>
      <c r="B21" s="31" t="s">
        <v>250</v>
      </c>
      <c r="C21" s="32" t="s">
        <v>251</v>
      </c>
      <c r="D21" s="33">
        <v>0.39229430379746832</v>
      </c>
    </row>
    <row r="22" spans="1:4" x14ac:dyDescent="0.3">
      <c r="A22" s="30" t="s">
        <v>474</v>
      </c>
      <c r="B22" s="31" t="s">
        <v>252</v>
      </c>
      <c r="C22" s="32" t="s">
        <v>253</v>
      </c>
      <c r="D22" s="33">
        <v>0.78142981243830201</v>
      </c>
    </row>
    <row r="23" spans="1:4" x14ac:dyDescent="0.3">
      <c r="A23" s="30" t="s">
        <v>254</v>
      </c>
      <c r="B23" s="31" t="s">
        <v>255</v>
      </c>
      <c r="C23" s="32" t="s">
        <v>256</v>
      </c>
      <c r="D23" s="33">
        <v>0.99717264957264962</v>
      </c>
    </row>
    <row r="24" spans="1:4" x14ac:dyDescent="0.3">
      <c r="A24" s="30" t="s">
        <v>257</v>
      </c>
      <c r="B24" s="31" t="s">
        <v>258</v>
      </c>
      <c r="C24" s="32" t="s">
        <v>259</v>
      </c>
      <c r="D24" s="33">
        <v>0.96640398117395521</v>
      </c>
    </row>
    <row r="25" spans="1:4" x14ac:dyDescent="0.3">
      <c r="A25" s="30" t="s">
        <v>260</v>
      </c>
      <c r="B25" s="31" t="s">
        <v>261</v>
      </c>
      <c r="C25" s="32" t="s">
        <v>262</v>
      </c>
      <c r="D25" s="33">
        <v>1.068338962360122</v>
      </c>
    </row>
    <row r="26" spans="1:4" x14ac:dyDescent="0.3">
      <c r="A26" s="30" t="s">
        <v>475</v>
      </c>
      <c r="B26" s="31" t="s">
        <v>263</v>
      </c>
      <c r="C26" s="32" t="s">
        <v>264</v>
      </c>
      <c r="D26" s="33">
        <v>9.2870443349753695E-2</v>
      </c>
    </row>
    <row r="27" spans="1:4" x14ac:dyDescent="0.3">
      <c r="A27" s="30" t="s">
        <v>265</v>
      </c>
      <c r="B27" s="31" t="s">
        <v>266</v>
      </c>
      <c r="C27" s="32" t="s">
        <v>267</v>
      </c>
      <c r="D27" s="33">
        <v>0.35740029817368624</v>
      </c>
    </row>
    <row r="28" spans="1:4" x14ac:dyDescent="0.3">
      <c r="A28" s="30" t="s">
        <v>268</v>
      </c>
      <c r="B28" s="31" t="s">
        <v>269</v>
      </c>
      <c r="C28" s="32" t="s">
        <v>270</v>
      </c>
      <c r="D28" s="33">
        <v>0.69991389999999998</v>
      </c>
    </row>
    <row r="29" spans="1:4" x14ac:dyDescent="0.3">
      <c r="A29" s="30" t="s">
        <v>271</v>
      </c>
      <c r="B29" s="31" t="s">
        <v>272</v>
      </c>
      <c r="C29" s="32" t="s">
        <v>273</v>
      </c>
      <c r="D29" s="33">
        <v>0.65419359198525173</v>
      </c>
    </row>
    <row r="30" spans="1:4" x14ac:dyDescent="0.3">
      <c r="A30" s="30" t="s">
        <v>274</v>
      </c>
      <c r="B30" s="31" t="s">
        <v>275</v>
      </c>
      <c r="C30" s="32" t="s">
        <v>276</v>
      </c>
      <c r="D30" s="33">
        <v>0.95419847328244267</v>
      </c>
    </row>
    <row r="31" spans="1:4" x14ac:dyDescent="0.3">
      <c r="A31" s="18" t="s">
        <v>277</v>
      </c>
      <c r="B31" s="19">
        <v>32000</v>
      </c>
      <c r="C31" s="19">
        <f>SUBTOTAL(9,C35:C43)</f>
        <v>26403.17</v>
      </c>
      <c r="D31" s="20">
        <v>0.82509906249999998</v>
      </c>
    </row>
    <row r="32" spans="1:4" x14ac:dyDescent="0.3">
      <c r="A32" s="34" t="s">
        <v>278</v>
      </c>
      <c r="B32" s="35">
        <v>19000</v>
      </c>
      <c r="C32" s="35">
        <f>SUBTOTAL(9,C35:C35)</f>
        <v>15540</v>
      </c>
      <c r="D32" s="36">
        <v>0.81789473684210523</v>
      </c>
    </row>
    <row r="33" spans="1:4" x14ac:dyDescent="0.3">
      <c r="A33" s="37" t="s">
        <v>279</v>
      </c>
      <c r="B33" s="38">
        <v>19000</v>
      </c>
      <c r="C33" s="38">
        <f>SUBTOTAL(9,C35:C35)</f>
        <v>15540</v>
      </c>
      <c r="D33" s="39">
        <v>0.81789473684210523</v>
      </c>
    </row>
    <row r="34" spans="1:4" x14ac:dyDescent="0.3">
      <c r="A34" s="40" t="s">
        <v>280</v>
      </c>
      <c r="B34" s="41">
        <v>19000</v>
      </c>
      <c r="C34" s="41">
        <f>SUBTOTAL(9,C35:C35)</f>
        <v>15540</v>
      </c>
      <c r="D34" s="42">
        <v>0.81789473684210523</v>
      </c>
    </row>
    <row r="35" spans="1:4" x14ac:dyDescent="0.3">
      <c r="A35" s="21" t="s">
        <v>281</v>
      </c>
      <c r="B35" s="22"/>
      <c r="C35" s="22">
        <v>15540</v>
      </c>
      <c r="D35" s="23"/>
    </row>
    <row r="36" spans="1:4" x14ac:dyDescent="0.3">
      <c r="A36" s="34" t="s">
        <v>282</v>
      </c>
      <c r="B36" s="35">
        <v>6000</v>
      </c>
      <c r="C36" s="35">
        <f>SUBTOTAL(9,C39:C39)</f>
        <v>4013.17</v>
      </c>
      <c r="D36" s="36">
        <v>0.66886166666666658</v>
      </c>
    </row>
    <row r="37" spans="1:4" x14ac:dyDescent="0.3">
      <c r="A37" s="37" t="s">
        <v>279</v>
      </c>
      <c r="B37" s="38">
        <v>6000</v>
      </c>
      <c r="C37" s="38">
        <f>SUBTOTAL(9,C39:C39)</f>
        <v>4013.17</v>
      </c>
      <c r="D37" s="39">
        <v>0.66886166666666658</v>
      </c>
    </row>
    <row r="38" spans="1:4" x14ac:dyDescent="0.3">
      <c r="A38" s="40" t="s">
        <v>283</v>
      </c>
      <c r="B38" s="41">
        <v>6000</v>
      </c>
      <c r="C38" s="41">
        <f>SUBTOTAL(9,C39:C39)</f>
        <v>4013.17</v>
      </c>
      <c r="D38" s="42">
        <v>0.66886166666666658</v>
      </c>
    </row>
    <row r="39" spans="1:4" x14ac:dyDescent="0.3">
      <c r="A39" s="21" t="s">
        <v>284</v>
      </c>
      <c r="B39" s="22"/>
      <c r="C39" s="22">
        <v>4013.17</v>
      </c>
      <c r="D39" s="23"/>
    </row>
    <row r="40" spans="1:4" x14ac:dyDescent="0.3">
      <c r="A40" s="34" t="s">
        <v>285</v>
      </c>
      <c r="B40" s="35">
        <v>7000</v>
      </c>
      <c r="C40" s="35">
        <f>SUBTOTAL(9,C43:C43)</f>
        <v>6850</v>
      </c>
      <c r="D40" s="36">
        <v>0.97857142857142843</v>
      </c>
    </row>
    <row r="41" spans="1:4" x14ac:dyDescent="0.3">
      <c r="A41" s="37" t="s">
        <v>279</v>
      </c>
      <c r="B41" s="38">
        <v>7000</v>
      </c>
      <c r="C41" s="38">
        <f>SUBTOTAL(9,C43:C43)</f>
        <v>6850</v>
      </c>
      <c r="D41" s="39">
        <v>0.97857142857142843</v>
      </c>
    </row>
    <row r="42" spans="1:4" x14ac:dyDescent="0.3">
      <c r="A42" s="40" t="s">
        <v>283</v>
      </c>
      <c r="B42" s="41">
        <v>7000</v>
      </c>
      <c r="C42" s="41">
        <f>SUBTOTAL(9,C43:C43)</f>
        <v>6850</v>
      </c>
      <c r="D42" s="42">
        <v>0.97857142857142843</v>
      </c>
    </row>
    <row r="43" spans="1:4" x14ac:dyDescent="0.3">
      <c r="A43" s="21" t="s">
        <v>284</v>
      </c>
      <c r="B43" s="22"/>
      <c r="C43" s="22">
        <v>6850</v>
      </c>
      <c r="D43" s="23"/>
    </row>
    <row r="44" spans="1:4" x14ac:dyDescent="0.3">
      <c r="A44" s="18" t="s">
        <v>286</v>
      </c>
      <c r="B44" s="19">
        <v>237756</v>
      </c>
      <c r="C44" s="19">
        <f>SUBTOTAL(9,C48:C93)</f>
        <v>167503.60000000003</v>
      </c>
      <c r="D44" s="20">
        <v>0.70451891855515758</v>
      </c>
    </row>
    <row r="45" spans="1:4" x14ac:dyDescent="0.3">
      <c r="A45" s="34" t="s">
        <v>287</v>
      </c>
      <c r="B45" s="35">
        <v>15000</v>
      </c>
      <c r="C45" s="35">
        <f>SUBTOTAL(9,C48:C49)</f>
        <v>11746.94</v>
      </c>
      <c r="D45" s="36">
        <v>0.78312933333333345</v>
      </c>
    </row>
    <row r="46" spans="1:4" x14ac:dyDescent="0.3">
      <c r="A46" s="37" t="s">
        <v>279</v>
      </c>
      <c r="B46" s="38">
        <v>15000</v>
      </c>
      <c r="C46" s="38">
        <f>SUBTOTAL(9,C48:C49)</f>
        <v>11746.94</v>
      </c>
      <c r="D46" s="39">
        <v>0.78312933333333345</v>
      </c>
    </row>
    <row r="47" spans="1:4" x14ac:dyDescent="0.3">
      <c r="A47" s="40" t="s">
        <v>288</v>
      </c>
      <c r="B47" s="41">
        <v>15000</v>
      </c>
      <c r="C47" s="41">
        <f>SUBTOTAL(9,C48:C49)</f>
        <v>11746.94</v>
      </c>
      <c r="D47" s="42">
        <v>0.78312933333333345</v>
      </c>
    </row>
    <row r="48" spans="1:4" x14ac:dyDescent="0.3">
      <c r="A48" s="21" t="s">
        <v>289</v>
      </c>
      <c r="B48" s="22"/>
      <c r="C48" s="22">
        <v>4199.51</v>
      </c>
      <c r="D48" s="23"/>
    </row>
    <row r="49" spans="1:4" x14ac:dyDescent="0.3">
      <c r="A49" s="21" t="s">
        <v>290</v>
      </c>
      <c r="B49" s="22"/>
      <c r="C49" s="22">
        <v>7547.43</v>
      </c>
      <c r="D49" s="23"/>
    </row>
    <row r="50" spans="1:4" x14ac:dyDescent="0.3">
      <c r="A50" s="34" t="s">
        <v>291</v>
      </c>
      <c r="B50" s="35">
        <v>203456</v>
      </c>
      <c r="C50" s="35">
        <f>SUBTOTAL(9,C53:C85)</f>
        <v>138737.19000000003</v>
      </c>
      <c r="D50" s="36">
        <v>0.68190267183076458</v>
      </c>
    </row>
    <row r="51" spans="1:4" x14ac:dyDescent="0.3">
      <c r="A51" s="37" t="s">
        <v>279</v>
      </c>
      <c r="B51" s="38">
        <v>80265.440000000002</v>
      </c>
      <c r="C51" s="38">
        <f>SUBTOTAL(9,C53:C68)</f>
        <v>74538.200000000012</v>
      </c>
      <c r="D51" s="39">
        <v>0.92864625173673765</v>
      </c>
    </row>
    <row r="52" spans="1:4" x14ac:dyDescent="0.3">
      <c r="A52" s="40" t="s">
        <v>288</v>
      </c>
      <c r="B52" s="41">
        <v>72715.44</v>
      </c>
      <c r="C52" s="41">
        <f>SUBTOTAL(9,C53:C62)</f>
        <v>73264.200000000012</v>
      </c>
      <c r="D52" s="42">
        <v>1.0075466778444855</v>
      </c>
    </row>
    <row r="53" spans="1:4" x14ac:dyDescent="0.3">
      <c r="A53" s="21" t="s">
        <v>292</v>
      </c>
      <c r="B53" s="22"/>
      <c r="C53" s="22">
        <v>576</v>
      </c>
      <c r="D53" s="23"/>
    </row>
    <row r="54" spans="1:4" x14ac:dyDescent="0.3">
      <c r="A54" s="21" t="s">
        <v>293</v>
      </c>
      <c r="B54" s="22"/>
      <c r="C54" s="22">
        <v>7581.02</v>
      </c>
      <c r="D54" s="23"/>
    </row>
    <row r="55" spans="1:4" x14ac:dyDescent="0.3">
      <c r="A55" s="21" t="s">
        <v>294</v>
      </c>
      <c r="B55" s="22"/>
      <c r="C55" s="22">
        <v>12810.22</v>
      </c>
      <c r="D55" s="23"/>
    </row>
    <row r="56" spans="1:4" x14ac:dyDescent="0.3">
      <c r="A56" s="21" t="s">
        <v>295</v>
      </c>
      <c r="B56" s="22"/>
      <c r="C56" s="22">
        <v>15145</v>
      </c>
      <c r="D56" s="23"/>
    </row>
    <row r="57" spans="1:4" x14ac:dyDescent="0.3">
      <c r="A57" s="21" t="s">
        <v>296</v>
      </c>
      <c r="B57" s="22"/>
      <c r="C57" s="22">
        <v>927.16</v>
      </c>
      <c r="D57" s="23"/>
    </row>
    <row r="58" spans="1:4" x14ac:dyDescent="0.3">
      <c r="A58" s="21" t="s">
        <v>289</v>
      </c>
      <c r="B58" s="22"/>
      <c r="C58" s="22">
        <v>8562.5</v>
      </c>
      <c r="D58" s="23"/>
    </row>
    <row r="59" spans="1:4" x14ac:dyDescent="0.3">
      <c r="A59" s="21" t="s">
        <v>297</v>
      </c>
      <c r="B59" s="22"/>
      <c r="C59" s="22">
        <v>1800</v>
      </c>
      <c r="D59" s="23"/>
    </row>
    <row r="60" spans="1:4" x14ac:dyDescent="0.3">
      <c r="A60" s="21" t="s">
        <v>298</v>
      </c>
      <c r="B60" s="22"/>
      <c r="C60" s="22">
        <v>10301.59</v>
      </c>
      <c r="D60" s="23"/>
    </row>
    <row r="61" spans="1:4" x14ac:dyDescent="0.3">
      <c r="A61" s="21" t="s">
        <v>299</v>
      </c>
      <c r="B61" s="22"/>
      <c r="C61" s="22">
        <v>2879.94</v>
      </c>
      <c r="D61" s="23"/>
    </row>
    <row r="62" spans="1:4" x14ac:dyDescent="0.3">
      <c r="A62" s="21" t="s">
        <v>300</v>
      </c>
      <c r="B62" s="22"/>
      <c r="C62" s="22">
        <v>12680.77</v>
      </c>
      <c r="D62" s="23"/>
    </row>
    <row r="63" spans="1:4" x14ac:dyDescent="0.3">
      <c r="A63" s="40" t="s">
        <v>283</v>
      </c>
      <c r="B63" s="41">
        <v>3000</v>
      </c>
      <c r="C63" s="41">
        <f>SUBTOTAL(9,C64:C64)</f>
        <v>0</v>
      </c>
      <c r="D63" s="42">
        <v>0</v>
      </c>
    </row>
    <row r="64" spans="1:4" x14ac:dyDescent="0.3">
      <c r="A64" s="21" t="s">
        <v>301</v>
      </c>
      <c r="B64" s="22"/>
      <c r="C64" s="22">
        <v>0</v>
      </c>
      <c r="D64" s="23"/>
    </row>
    <row r="65" spans="1:4" x14ac:dyDescent="0.3">
      <c r="A65" s="40" t="s">
        <v>302</v>
      </c>
      <c r="B65" s="41">
        <v>4550</v>
      </c>
      <c r="C65" s="41">
        <f>SUBTOTAL(9,C66:C68)</f>
        <v>1274</v>
      </c>
      <c r="D65" s="42">
        <v>0.28000000000000003</v>
      </c>
    </row>
    <row r="66" spans="1:4" x14ac:dyDescent="0.3">
      <c r="A66" s="21" t="s">
        <v>303</v>
      </c>
      <c r="B66" s="22"/>
      <c r="C66" s="22">
        <v>0</v>
      </c>
      <c r="D66" s="23"/>
    </row>
    <row r="67" spans="1:4" x14ac:dyDescent="0.3">
      <c r="A67" s="21" t="s">
        <v>304</v>
      </c>
      <c r="B67" s="22"/>
      <c r="C67" s="22">
        <v>1274</v>
      </c>
      <c r="D67" s="23"/>
    </row>
    <row r="68" spans="1:4" x14ac:dyDescent="0.3">
      <c r="A68" s="21" t="s">
        <v>305</v>
      </c>
      <c r="B68" s="22"/>
      <c r="C68" s="22">
        <v>0</v>
      </c>
      <c r="D68" s="23"/>
    </row>
    <row r="69" spans="1:4" x14ac:dyDescent="0.3">
      <c r="A69" s="37" t="s">
        <v>306</v>
      </c>
      <c r="B69" s="38">
        <v>106200</v>
      </c>
      <c r="C69" s="38">
        <f>SUBTOTAL(9,C71:C77)</f>
        <v>60700.36</v>
      </c>
      <c r="D69" s="39">
        <v>0.57156647834274965</v>
      </c>
    </row>
    <row r="70" spans="1:4" x14ac:dyDescent="0.3">
      <c r="A70" s="40" t="s">
        <v>288</v>
      </c>
      <c r="B70" s="41">
        <v>0</v>
      </c>
      <c r="C70" s="41">
        <f>SUBTOTAL(9,C71:C71)</f>
        <v>2400</v>
      </c>
      <c r="D70" s="42" t="str">
        <f>IF(B70&lt;&gt;0,C70/B70,"-")</f>
        <v>-</v>
      </c>
    </row>
    <row r="71" spans="1:4" x14ac:dyDescent="0.3">
      <c r="A71" s="21" t="s">
        <v>289</v>
      </c>
      <c r="B71" s="22"/>
      <c r="C71" s="22">
        <v>2400</v>
      </c>
      <c r="D71" s="23"/>
    </row>
    <row r="72" spans="1:4" x14ac:dyDescent="0.3">
      <c r="A72" s="40" t="s">
        <v>307</v>
      </c>
      <c r="B72" s="41">
        <v>30000</v>
      </c>
      <c r="C72" s="41">
        <f>SUBTOTAL(9,C73:C73)</f>
        <v>0</v>
      </c>
      <c r="D72" s="42">
        <v>0</v>
      </c>
    </row>
    <row r="73" spans="1:4" x14ac:dyDescent="0.3">
      <c r="A73" s="21" t="s">
        <v>308</v>
      </c>
      <c r="B73" s="22"/>
      <c r="C73" s="22">
        <v>0</v>
      </c>
      <c r="D73" s="23"/>
    </row>
    <row r="74" spans="1:4" x14ac:dyDescent="0.3">
      <c r="A74" s="40" t="s">
        <v>302</v>
      </c>
      <c r="B74" s="41">
        <v>19200</v>
      </c>
      <c r="C74" s="41">
        <f>SUBTOTAL(9,C75:C75)</f>
        <v>2049.88</v>
      </c>
      <c r="D74" s="42">
        <v>0.10676458333333334</v>
      </c>
    </row>
    <row r="75" spans="1:4" x14ac:dyDescent="0.3">
      <c r="A75" s="21" t="s">
        <v>305</v>
      </c>
      <c r="B75" s="22"/>
      <c r="C75" s="22">
        <v>2049.88</v>
      </c>
      <c r="D75" s="23"/>
    </row>
    <row r="76" spans="1:4" x14ac:dyDescent="0.3">
      <c r="A76" s="40" t="s">
        <v>309</v>
      </c>
      <c r="B76" s="41">
        <v>57000</v>
      </c>
      <c r="C76" s="41">
        <f>SUBTOTAL(9,C77:C77)</f>
        <v>56250.48</v>
      </c>
      <c r="D76" s="42">
        <v>0.98685052631578962</v>
      </c>
    </row>
    <row r="77" spans="1:4" x14ac:dyDescent="0.3">
      <c r="A77" s="21" t="s">
        <v>310</v>
      </c>
      <c r="B77" s="22"/>
      <c r="C77" s="22">
        <v>56250.48</v>
      </c>
      <c r="D77" s="23"/>
    </row>
    <row r="78" spans="1:4" x14ac:dyDescent="0.3">
      <c r="A78" s="37" t="s">
        <v>311</v>
      </c>
      <c r="B78" s="38">
        <v>14590.56</v>
      </c>
      <c r="C78" s="38">
        <f>SUBTOTAL(9,C80:C82)</f>
        <v>3498.63</v>
      </c>
      <c r="D78" s="39">
        <v>0.23978723229266047</v>
      </c>
    </row>
    <row r="79" spans="1:4" x14ac:dyDescent="0.3">
      <c r="A79" s="40" t="s">
        <v>288</v>
      </c>
      <c r="B79" s="41">
        <v>10090.56</v>
      </c>
      <c r="C79" s="41">
        <f>SUBTOTAL(9,C80:C80)</f>
        <v>0</v>
      </c>
      <c r="D79" s="42">
        <v>0</v>
      </c>
    </row>
    <row r="80" spans="1:4" x14ac:dyDescent="0.3">
      <c r="A80" s="21" t="s">
        <v>298</v>
      </c>
      <c r="B80" s="22"/>
      <c r="C80" s="22">
        <v>0</v>
      </c>
      <c r="D80" s="23"/>
    </row>
    <row r="81" spans="1:4" x14ac:dyDescent="0.3">
      <c r="A81" s="40" t="s">
        <v>312</v>
      </c>
      <c r="B81" s="41">
        <v>4500</v>
      </c>
      <c r="C81" s="41">
        <f>SUBTOTAL(9,C82:C82)</f>
        <v>3498.63</v>
      </c>
      <c r="D81" s="42">
        <v>0.77747333333333346</v>
      </c>
    </row>
    <row r="82" spans="1:4" x14ac:dyDescent="0.3">
      <c r="A82" s="21" t="s">
        <v>313</v>
      </c>
      <c r="B82" s="22"/>
      <c r="C82" s="22">
        <v>3498.63</v>
      </c>
      <c r="D82" s="23"/>
    </row>
    <row r="83" spans="1:4" x14ac:dyDescent="0.3">
      <c r="A83" s="37" t="s">
        <v>314</v>
      </c>
      <c r="B83" s="38">
        <v>2400</v>
      </c>
      <c r="C83" s="38">
        <f>SUBTOTAL(9,C85:C85)</f>
        <v>0</v>
      </c>
      <c r="D83" s="39">
        <v>0</v>
      </c>
    </row>
    <row r="84" spans="1:4" x14ac:dyDescent="0.3">
      <c r="A84" s="40" t="s">
        <v>288</v>
      </c>
      <c r="B84" s="41">
        <v>2400</v>
      </c>
      <c r="C84" s="41">
        <f>SUBTOTAL(9,C85:C85)</f>
        <v>0</v>
      </c>
      <c r="D84" s="42">
        <v>0</v>
      </c>
    </row>
    <row r="85" spans="1:4" x14ac:dyDescent="0.3">
      <c r="A85" s="21" t="s">
        <v>289</v>
      </c>
      <c r="B85" s="22"/>
      <c r="C85" s="22">
        <v>0</v>
      </c>
      <c r="D85" s="23"/>
    </row>
    <row r="86" spans="1:4" x14ac:dyDescent="0.3">
      <c r="A86" s="34" t="s">
        <v>315</v>
      </c>
      <c r="B86" s="35">
        <v>1200</v>
      </c>
      <c r="C86" s="35">
        <f>SUBTOTAL(9,C89:C89)</f>
        <v>1172.8</v>
      </c>
      <c r="D86" s="36">
        <v>0.97733333333333328</v>
      </c>
    </row>
    <row r="87" spans="1:4" x14ac:dyDescent="0.3">
      <c r="A87" s="37" t="s">
        <v>279</v>
      </c>
      <c r="B87" s="38">
        <v>1200</v>
      </c>
      <c r="C87" s="38">
        <f>SUBTOTAL(9,C89:C89)</f>
        <v>1172.8</v>
      </c>
      <c r="D87" s="39">
        <v>0.97733333333333328</v>
      </c>
    </row>
    <row r="88" spans="1:4" x14ac:dyDescent="0.3">
      <c r="A88" s="40" t="s">
        <v>283</v>
      </c>
      <c r="B88" s="41">
        <v>1200</v>
      </c>
      <c r="C88" s="41">
        <f>SUBTOTAL(9,C89:C89)</f>
        <v>1172.8</v>
      </c>
      <c r="D88" s="42">
        <v>0.97733333333333328</v>
      </c>
    </row>
    <row r="89" spans="1:4" x14ac:dyDescent="0.3">
      <c r="A89" s="21" t="s">
        <v>284</v>
      </c>
      <c r="B89" s="22"/>
      <c r="C89" s="22">
        <v>1172.8</v>
      </c>
      <c r="D89" s="23"/>
    </row>
    <row r="90" spans="1:4" x14ac:dyDescent="0.3">
      <c r="A90" s="34" t="s">
        <v>316</v>
      </c>
      <c r="B90" s="35">
        <v>18100</v>
      </c>
      <c r="C90" s="35">
        <f>SUBTOTAL(9,C93:C93)</f>
        <v>15846.67</v>
      </c>
      <c r="D90" s="36">
        <v>0.8755066298342542</v>
      </c>
    </row>
    <row r="91" spans="1:4" x14ac:dyDescent="0.3">
      <c r="A91" s="37" t="s">
        <v>279</v>
      </c>
      <c r="B91" s="38">
        <v>18100</v>
      </c>
      <c r="C91" s="38">
        <f>SUBTOTAL(9,C93:C93)</f>
        <v>15846.67</v>
      </c>
      <c r="D91" s="39">
        <v>0.8755066298342542</v>
      </c>
    </row>
    <row r="92" spans="1:4" x14ac:dyDescent="0.3">
      <c r="A92" s="40" t="s">
        <v>288</v>
      </c>
      <c r="B92" s="41">
        <v>18100</v>
      </c>
      <c r="C92" s="41">
        <f>SUBTOTAL(9,C93:C93)</f>
        <v>15846.67</v>
      </c>
      <c r="D92" s="42">
        <v>0.8755066298342542</v>
      </c>
    </row>
    <row r="93" spans="1:4" x14ac:dyDescent="0.3">
      <c r="A93" s="21" t="s">
        <v>317</v>
      </c>
      <c r="B93" s="22"/>
      <c r="C93" s="22">
        <v>15846.67</v>
      </c>
      <c r="D93" s="23"/>
    </row>
    <row r="94" spans="1:4" x14ac:dyDescent="0.3">
      <c r="A94" s="18" t="s">
        <v>318</v>
      </c>
      <c r="B94" s="19">
        <v>286000</v>
      </c>
      <c r="C94" s="19">
        <f>SUBTOTAL(9,C98:C114)</f>
        <v>94672.97</v>
      </c>
      <c r="D94" s="20">
        <v>0.33102437062937062</v>
      </c>
    </row>
    <row r="95" spans="1:4" x14ac:dyDescent="0.3">
      <c r="A95" s="34" t="s">
        <v>319</v>
      </c>
      <c r="B95" s="35">
        <v>3000</v>
      </c>
      <c r="C95" s="35">
        <f>SUBTOTAL(9,C98:C100)</f>
        <v>1580</v>
      </c>
      <c r="D95" s="36">
        <v>0.52666666666666662</v>
      </c>
    </row>
    <row r="96" spans="1:4" x14ac:dyDescent="0.3">
      <c r="A96" s="37" t="s">
        <v>279</v>
      </c>
      <c r="B96" s="38">
        <v>3000</v>
      </c>
      <c r="C96" s="38">
        <f>SUBTOTAL(9,C98:C100)</f>
        <v>1580</v>
      </c>
      <c r="D96" s="39">
        <v>0.52666666666666662</v>
      </c>
    </row>
    <row r="97" spans="1:4" x14ac:dyDescent="0.3">
      <c r="A97" s="40" t="s">
        <v>288</v>
      </c>
      <c r="B97" s="41">
        <v>1300</v>
      </c>
      <c r="C97" s="41">
        <f>SUBTOTAL(9,C98:C98)</f>
        <v>1080</v>
      </c>
      <c r="D97" s="42">
        <v>0.83076923076923104</v>
      </c>
    </row>
    <row r="98" spans="1:4" x14ac:dyDescent="0.3">
      <c r="A98" s="21" t="s">
        <v>289</v>
      </c>
      <c r="B98" s="22"/>
      <c r="C98" s="22">
        <v>1080</v>
      </c>
      <c r="D98" s="23"/>
    </row>
    <row r="99" spans="1:4" x14ac:dyDescent="0.3">
      <c r="A99" s="40" t="s">
        <v>283</v>
      </c>
      <c r="B99" s="41">
        <v>1700</v>
      </c>
      <c r="C99" s="41">
        <f>SUBTOTAL(9,C100:C100)</f>
        <v>500</v>
      </c>
      <c r="D99" s="42">
        <v>0.29411764705882354</v>
      </c>
    </row>
    <row r="100" spans="1:4" x14ac:dyDescent="0.3">
      <c r="A100" s="21" t="s">
        <v>284</v>
      </c>
      <c r="B100" s="22"/>
      <c r="C100" s="22">
        <v>500</v>
      </c>
      <c r="D100" s="23"/>
    </row>
    <row r="101" spans="1:4" x14ac:dyDescent="0.3">
      <c r="A101" s="34" t="s">
        <v>320</v>
      </c>
      <c r="B101" s="35">
        <v>83000</v>
      </c>
      <c r="C101" s="35">
        <f>SUBTOTAL(9,C104:C107)</f>
        <v>79542.97</v>
      </c>
      <c r="D101" s="36">
        <v>0.95834903614457845</v>
      </c>
    </row>
    <row r="102" spans="1:4" x14ac:dyDescent="0.3">
      <c r="A102" s="37" t="s">
        <v>279</v>
      </c>
      <c r="B102" s="38">
        <v>55000</v>
      </c>
      <c r="C102" s="38">
        <f>SUBTOTAL(9,C104:C104)</f>
        <v>51542.97</v>
      </c>
      <c r="D102" s="39">
        <v>0.93714490909090908</v>
      </c>
    </row>
    <row r="103" spans="1:4" x14ac:dyDescent="0.3">
      <c r="A103" s="40" t="s">
        <v>283</v>
      </c>
      <c r="B103" s="41">
        <v>55000</v>
      </c>
      <c r="C103" s="41">
        <f>SUBTOTAL(9,C104:C104)</f>
        <v>51542.97</v>
      </c>
      <c r="D103" s="42">
        <v>0.93714490909090908</v>
      </c>
    </row>
    <row r="104" spans="1:4" x14ac:dyDescent="0.3">
      <c r="A104" s="21" t="s">
        <v>284</v>
      </c>
      <c r="B104" s="22"/>
      <c r="C104" s="22">
        <v>51542.97</v>
      </c>
      <c r="D104" s="23"/>
    </row>
    <row r="105" spans="1:4" x14ac:dyDescent="0.3">
      <c r="A105" s="37" t="s">
        <v>306</v>
      </c>
      <c r="B105" s="38">
        <v>28000</v>
      </c>
      <c r="C105" s="38">
        <f>SUBTOTAL(9,C107:C107)</f>
        <v>28000</v>
      </c>
      <c r="D105" s="39">
        <v>1</v>
      </c>
    </row>
    <row r="106" spans="1:4" x14ac:dyDescent="0.3">
      <c r="A106" s="40" t="s">
        <v>283</v>
      </c>
      <c r="B106" s="41">
        <v>28000</v>
      </c>
      <c r="C106" s="41">
        <f>SUBTOTAL(9,C107:C107)</f>
        <v>28000</v>
      </c>
      <c r="D106" s="42">
        <v>1</v>
      </c>
    </row>
    <row r="107" spans="1:4" x14ac:dyDescent="0.3">
      <c r="A107" s="21" t="s">
        <v>284</v>
      </c>
      <c r="B107" s="22"/>
      <c r="C107" s="22">
        <v>28000</v>
      </c>
      <c r="D107" s="23"/>
    </row>
    <row r="108" spans="1:4" x14ac:dyDescent="0.3">
      <c r="A108" s="34" t="s">
        <v>321</v>
      </c>
      <c r="B108" s="35">
        <v>200000</v>
      </c>
      <c r="C108" s="35">
        <f>SUBTOTAL(9,C111:C114)</f>
        <v>13550</v>
      </c>
      <c r="D108" s="36">
        <v>6.7750000000000005E-2</v>
      </c>
    </row>
    <row r="109" spans="1:4" x14ac:dyDescent="0.3">
      <c r="A109" s="37" t="s">
        <v>279</v>
      </c>
      <c r="B109" s="38">
        <v>200000</v>
      </c>
      <c r="C109" s="38">
        <f>SUBTOTAL(9,C111:C111)</f>
        <v>13550</v>
      </c>
      <c r="D109" s="39">
        <v>6.7750000000000005E-2</v>
      </c>
    </row>
    <row r="110" spans="1:4" x14ac:dyDescent="0.3">
      <c r="A110" s="40" t="s">
        <v>302</v>
      </c>
      <c r="B110" s="41">
        <v>200000</v>
      </c>
      <c r="C110" s="41">
        <f>SUBTOTAL(9,C111:C111)</f>
        <v>13550</v>
      </c>
      <c r="D110" s="42">
        <v>6.7750000000000005E-2</v>
      </c>
    </row>
    <row r="111" spans="1:4" x14ac:dyDescent="0.3">
      <c r="A111" s="21" t="s">
        <v>322</v>
      </c>
      <c r="B111" s="22"/>
      <c r="C111" s="22">
        <v>13550</v>
      </c>
      <c r="D111" s="23"/>
    </row>
    <row r="112" spans="1:4" x14ac:dyDescent="0.3">
      <c r="A112" s="37" t="s">
        <v>323</v>
      </c>
      <c r="B112" s="38">
        <v>0</v>
      </c>
      <c r="C112" s="38">
        <f>SUBTOTAL(9,C114:C114)</f>
        <v>0</v>
      </c>
      <c r="D112" s="39" t="str">
        <f>IF(B112&lt;&gt;0,C112/B112,"-")</f>
        <v>-</v>
      </c>
    </row>
    <row r="113" spans="1:4" x14ac:dyDescent="0.3">
      <c r="A113" s="40" t="s">
        <v>302</v>
      </c>
      <c r="B113" s="41">
        <v>0</v>
      </c>
      <c r="C113" s="41">
        <f>SUBTOTAL(9,C114:C114)</f>
        <v>0</v>
      </c>
      <c r="D113" s="42" t="str">
        <f>IF(B113&lt;&gt;0,C113/B113,"-")</f>
        <v>-</v>
      </c>
    </row>
    <row r="114" spans="1:4" x14ac:dyDescent="0.3">
      <c r="A114" s="21" t="s">
        <v>322</v>
      </c>
      <c r="B114" s="22"/>
      <c r="C114" s="22">
        <v>0</v>
      </c>
      <c r="D114" s="23"/>
    </row>
    <row r="115" spans="1:4" x14ac:dyDescent="0.3">
      <c r="A115" s="18" t="s">
        <v>324</v>
      </c>
      <c r="B115" s="19">
        <v>21700</v>
      </c>
      <c r="C115" s="19">
        <f>SUBTOTAL(9,C119:C126)</f>
        <v>22003.16</v>
      </c>
      <c r="D115" s="20">
        <v>1.0139705069124423</v>
      </c>
    </row>
    <row r="116" spans="1:4" x14ac:dyDescent="0.3">
      <c r="A116" s="34" t="s">
        <v>325</v>
      </c>
      <c r="B116" s="35">
        <v>10000</v>
      </c>
      <c r="C116" s="35">
        <f>SUBTOTAL(9,C119:C119)</f>
        <v>10336.25</v>
      </c>
      <c r="D116" s="36">
        <v>1.033625</v>
      </c>
    </row>
    <row r="117" spans="1:4" x14ac:dyDescent="0.3">
      <c r="A117" s="37" t="s">
        <v>326</v>
      </c>
      <c r="B117" s="38">
        <v>10000</v>
      </c>
      <c r="C117" s="38">
        <f>SUBTOTAL(9,C119:C119)</f>
        <v>10336.25</v>
      </c>
      <c r="D117" s="39">
        <v>1.033625</v>
      </c>
    </row>
    <row r="118" spans="1:4" x14ac:dyDescent="0.3">
      <c r="A118" s="40" t="s">
        <v>288</v>
      </c>
      <c r="B118" s="41">
        <v>10000</v>
      </c>
      <c r="C118" s="41">
        <f>SUBTOTAL(9,C119:C119)</f>
        <v>10336.25</v>
      </c>
      <c r="D118" s="42">
        <v>1.033625</v>
      </c>
    </row>
    <row r="119" spans="1:4" x14ac:dyDescent="0.3">
      <c r="A119" s="21" t="s">
        <v>294</v>
      </c>
      <c r="B119" s="22"/>
      <c r="C119" s="22">
        <v>10336.25</v>
      </c>
      <c r="D119" s="23"/>
    </row>
    <row r="120" spans="1:4" x14ac:dyDescent="0.3">
      <c r="A120" s="34" t="s">
        <v>327</v>
      </c>
      <c r="B120" s="35">
        <v>11700</v>
      </c>
      <c r="C120" s="35">
        <f>SUBTOTAL(9,C123:C126)</f>
        <v>11666.91</v>
      </c>
      <c r="D120" s="36">
        <v>0.99717179487179486</v>
      </c>
    </row>
    <row r="121" spans="1:4" x14ac:dyDescent="0.3">
      <c r="A121" s="37" t="s">
        <v>328</v>
      </c>
      <c r="B121" s="38">
        <v>5850</v>
      </c>
      <c r="C121" s="38">
        <f>SUBTOTAL(9,C123:C123)</f>
        <v>5833.46</v>
      </c>
      <c r="D121" s="39">
        <v>0.99717264957264962</v>
      </c>
    </row>
    <row r="122" spans="1:4" x14ac:dyDescent="0.3">
      <c r="A122" s="40" t="s">
        <v>283</v>
      </c>
      <c r="B122" s="41">
        <v>5850</v>
      </c>
      <c r="C122" s="41">
        <f>SUBTOTAL(9,C123:C123)</f>
        <v>5833.46</v>
      </c>
      <c r="D122" s="42">
        <v>0.99717264957264962</v>
      </c>
    </row>
    <row r="123" spans="1:4" x14ac:dyDescent="0.3">
      <c r="A123" s="21" t="s">
        <v>329</v>
      </c>
      <c r="B123" s="22"/>
      <c r="C123" s="22">
        <v>5833.46</v>
      </c>
      <c r="D123" s="23"/>
    </row>
    <row r="124" spans="1:4" x14ac:dyDescent="0.3">
      <c r="A124" s="37" t="s">
        <v>306</v>
      </c>
      <c r="B124" s="38">
        <v>5850</v>
      </c>
      <c r="C124" s="38">
        <f>SUBTOTAL(9,C126:C126)</f>
        <v>5833.45</v>
      </c>
      <c r="D124" s="39">
        <v>0.99717094017094021</v>
      </c>
    </row>
    <row r="125" spans="1:4" x14ac:dyDescent="0.3">
      <c r="A125" s="40" t="s">
        <v>283</v>
      </c>
      <c r="B125" s="41">
        <v>5850</v>
      </c>
      <c r="C125" s="41">
        <f>SUBTOTAL(9,C126:C126)</f>
        <v>5833.45</v>
      </c>
      <c r="D125" s="42">
        <v>0.99717094017094021</v>
      </c>
    </row>
    <row r="126" spans="1:4" x14ac:dyDescent="0.3">
      <c r="A126" s="21" t="s">
        <v>329</v>
      </c>
      <c r="B126" s="22"/>
      <c r="C126" s="22">
        <v>5833.45</v>
      </c>
      <c r="D126" s="23"/>
    </row>
    <row r="127" spans="1:4" x14ac:dyDescent="0.3">
      <c r="A127" s="18" t="s">
        <v>330</v>
      </c>
      <c r="B127" s="19">
        <v>871106.55</v>
      </c>
      <c r="C127" s="19">
        <f>SUBTOTAL(9,C131:C236)</f>
        <v>705202.99000000011</v>
      </c>
      <c r="D127" s="20">
        <v>0.80954848749558816</v>
      </c>
    </row>
    <row r="128" spans="1:4" x14ac:dyDescent="0.3">
      <c r="A128" s="34" t="s">
        <v>331</v>
      </c>
      <c r="B128" s="35">
        <v>12000</v>
      </c>
      <c r="C128" s="35">
        <f>SUBTOTAL(9,C131:C131)</f>
        <v>9347.84</v>
      </c>
      <c r="D128" s="36">
        <v>0.77898666666666672</v>
      </c>
    </row>
    <row r="129" spans="1:4" x14ac:dyDescent="0.3">
      <c r="A129" s="37" t="s">
        <v>326</v>
      </c>
      <c r="B129" s="38">
        <v>12000</v>
      </c>
      <c r="C129" s="38">
        <f>SUBTOTAL(9,C131:C131)</f>
        <v>9347.84</v>
      </c>
      <c r="D129" s="39">
        <v>0.77898666666666672</v>
      </c>
    </row>
    <row r="130" spans="1:4" x14ac:dyDescent="0.3">
      <c r="A130" s="40" t="s">
        <v>288</v>
      </c>
      <c r="B130" s="41">
        <v>12000</v>
      </c>
      <c r="C130" s="41">
        <f>SUBTOTAL(9,C131:C131)</f>
        <v>9347.84</v>
      </c>
      <c r="D130" s="42">
        <v>0.77898666666666672</v>
      </c>
    </row>
    <row r="131" spans="1:4" x14ac:dyDescent="0.3">
      <c r="A131" s="21" t="s">
        <v>332</v>
      </c>
      <c r="B131" s="22"/>
      <c r="C131" s="22">
        <v>9347.84</v>
      </c>
      <c r="D131" s="23"/>
    </row>
    <row r="132" spans="1:4" x14ac:dyDescent="0.3">
      <c r="A132" s="34" t="s">
        <v>333</v>
      </c>
      <c r="B132" s="35">
        <v>112422</v>
      </c>
      <c r="C132" s="35">
        <f>SUBTOTAL(9,C135:C156)</f>
        <v>81597.930000000008</v>
      </c>
      <c r="D132" s="36">
        <v>0.72581816726263548</v>
      </c>
    </row>
    <row r="133" spans="1:4" x14ac:dyDescent="0.3">
      <c r="A133" s="37" t="s">
        <v>279</v>
      </c>
      <c r="B133" s="38">
        <v>11122</v>
      </c>
      <c r="C133" s="38">
        <f>SUBTOTAL(9,C135:C141)</f>
        <v>7505.5199999999995</v>
      </c>
      <c r="D133" s="39">
        <v>0.67483546124797678</v>
      </c>
    </row>
    <row r="134" spans="1:4" x14ac:dyDescent="0.3">
      <c r="A134" s="40" t="s">
        <v>288</v>
      </c>
      <c r="B134" s="41">
        <v>11122</v>
      </c>
      <c r="C134" s="41">
        <f>SUBTOTAL(9,C135:C139)</f>
        <v>7505.5199999999995</v>
      </c>
      <c r="D134" s="42">
        <v>0.67483546124797678</v>
      </c>
    </row>
    <row r="135" spans="1:4" x14ac:dyDescent="0.3">
      <c r="A135" s="21" t="s">
        <v>332</v>
      </c>
      <c r="B135" s="22"/>
      <c r="C135" s="22">
        <v>0</v>
      </c>
      <c r="D135" s="23"/>
    </row>
    <row r="136" spans="1:4" x14ac:dyDescent="0.3">
      <c r="A136" s="21" t="s">
        <v>334</v>
      </c>
      <c r="B136" s="22"/>
      <c r="C136" s="22">
        <v>0</v>
      </c>
      <c r="D136" s="23"/>
    </row>
    <row r="137" spans="1:4" x14ac:dyDescent="0.3">
      <c r="A137" s="21" t="s">
        <v>294</v>
      </c>
      <c r="B137" s="22"/>
      <c r="C137" s="22">
        <v>6725.4</v>
      </c>
      <c r="D137" s="23"/>
    </row>
    <row r="138" spans="1:4" x14ac:dyDescent="0.3">
      <c r="A138" s="21" t="s">
        <v>335</v>
      </c>
      <c r="B138" s="22"/>
      <c r="C138" s="22">
        <v>778.53</v>
      </c>
      <c r="D138" s="23"/>
    </row>
    <row r="139" spans="1:4" x14ac:dyDescent="0.3">
      <c r="A139" s="21" t="s">
        <v>296</v>
      </c>
      <c r="B139" s="22"/>
      <c r="C139" s="22">
        <v>1.59</v>
      </c>
      <c r="D139" s="23"/>
    </row>
    <row r="140" spans="1:4" x14ac:dyDescent="0.3">
      <c r="A140" s="40" t="s">
        <v>302</v>
      </c>
      <c r="B140" s="41">
        <v>0</v>
      </c>
      <c r="C140" s="41">
        <f>SUBTOTAL(9,C141:C141)</f>
        <v>0</v>
      </c>
      <c r="D140" s="42" t="str">
        <f>IF(B140&lt;&gt;0,C140/B140,"-")</f>
        <v>-</v>
      </c>
    </row>
    <row r="141" spans="1:4" x14ac:dyDescent="0.3">
      <c r="A141" s="21" t="s">
        <v>336</v>
      </c>
      <c r="B141" s="22"/>
      <c r="C141" s="22">
        <v>0</v>
      </c>
      <c r="D141" s="23"/>
    </row>
    <row r="142" spans="1:4" x14ac:dyDescent="0.3">
      <c r="A142" s="37" t="s">
        <v>337</v>
      </c>
      <c r="B142" s="38">
        <v>0</v>
      </c>
      <c r="C142" s="38">
        <f>SUBTOTAL(9,C144:C144)</f>
        <v>0</v>
      </c>
      <c r="D142" s="39" t="str">
        <f>IF(B142&lt;&gt;0,C142/B142,"-")</f>
        <v>-</v>
      </c>
    </row>
    <row r="143" spans="1:4" x14ac:dyDescent="0.3">
      <c r="A143" s="40" t="s">
        <v>288</v>
      </c>
      <c r="B143" s="41">
        <v>0</v>
      </c>
      <c r="C143" s="41">
        <f>SUBTOTAL(9,C144:C144)</f>
        <v>0</v>
      </c>
      <c r="D143" s="42" t="str">
        <f>IF(B143&lt;&gt;0,C143/B143,"-")</f>
        <v>-</v>
      </c>
    </row>
    <row r="144" spans="1:4" x14ac:dyDescent="0.3">
      <c r="A144" s="21" t="s">
        <v>294</v>
      </c>
      <c r="B144" s="22"/>
      <c r="C144" s="22">
        <v>0</v>
      </c>
      <c r="D144" s="23"/>
    </row>
    <row r="145" spans="1:4" x14ac:dyDescent="0.3">
      <c r="A145" s="37" t="s">
        <v>326</v>
      </c>
      <c r="B145" s="38">
        <v>79300</v>
      </c>
      <c r="C145" s="38">
        <f>SUBTOTAL(9,C147:C148)</f>
        <v>59474.75</v>
      </c>
      <c r="D145" s="39">
        <v>0.74999684741488015</v>
      </c>
    </row>
    <row r="146" spans="1:4" x14ac:dyDescent="0.3">
      <c r="A146" s="40" t="s">
        <v>288</v>
      </c>
      <c r="B146" s="41">
        <v>79300</v>
      </c>
      <c r="C146" s="41">
        <f>SUBTOTAL(9,C147:C148)</f>
        <v>59474.75</v>
      </c>
      <c r="D146" s="42">
        <v>0.74999684741488015</v>
      </c>
    </row>
    <row r="147" spans="1:4" x14ac:dyDescent="0.3">
      <c r="A147" s="21" t="s">
        <v>334</v>
      </c>
      <c r="B147" s="22"/>
      <c r="C147" s="22">
        <v>20709.150000000001</v>
      </c>
      <c r="D147" s="23"/>
    </row>
    <row r="148" spans="1:4" x14ac:dyDescent="0.3">
      <c r="A148" s="21" t="s">
        <v>294</v>
      </c>
      <c r="B148" s="22"/>
      <c r="C148" s="22">
        <v>38765.599999999999</v>
      </c>
      <c r="D148" s="23"/>
    </row>
    <row r="149" spans="1:4" x14ac:dyDescent="0.3">
      <c r="A149" s="37" t="s">
        <v>306</v>
      </c>
      <c r="B149" s="38">
        <v>21000</v>
      </c>
      <c r="C149" s="38">
        <f>SUBTOTAL(9,C151:C153)</f>
        <v>14617.66</v>
      </c>
      <c r="D149" s="39">
        <v>0.69607904761904738</v>
      </c>
    </row>
    <row r="150" spans="1:4" x14ac:dyDescent="0.3">
      <c r="A150" s="40" t="s">
        <v>288</v>
      </c>
      <c r="B150" s="41">
        <v>16000</v>
      </c>
      <c r="C150" s="41">
        <f>SUBTOTAL(9,C151:C151)</f>
        <v>14617.66</v>
      </c>
      <c r="D150" s="42">
        <v>0.91360375000000005</v>
      </c>
    </row>
    <row r="151" spans="1:4" x14ac:dyDescent="0.3">
      <c r="A151" s="21" t="s">
        <v>294</v>
      </c>
      <c r="B151" s="22"/>
      <c r="C151" s="22">
        <v>14617.66</v>
      </c>
      <c r="D151" s="23"/>
    </row>
    <row r="152" spans="1:4" x14ac:dyDescent="0.3">
      <c r="A152" s="40" t="s">
        <v>307</v>
      </c>
      <c r="B152" s="41">
        <v>5000</v>
      </c>
      <c r="C152" s="41">
        <f>SUBTOTAL(9,C153:C153)</f>
        <v>0</v>
      </c>
      <c r="D152" s="42">
        <v>0</v>
      </c>
    </row>
    <row r="153" spans="1:4" x14ac:dyDescent="0.3">
      <c r="A153" s="21" t="s">
        <v>308</v>
      </c>
      <c r="B153" s="22"/>
      <c r="C153" s="22">
        <v>0</v>
      </c>
      <c r="D153" s="23"/>
    </row>
    <row r="154" spans="1:4" x14ac:dyDescent="0.3">
      <c r="A154" s="37" t="s">
        <v>311</v>
      </c>
      <c r="B154" s="38">
        <v>1000</v>
      </c>
      <c r="C154" s="38">
        <f>SUBTOTAL(9,C156:C156)</f>
        <v>0</v>
      </c>
      <c r="D154" s="39">
        <v>0</v>
      </c>
    </row>
    <row r="155" spans="1:4" x14ac:dyDescent="0.3">
      <c r="A155" s="40" t="s">
        <v>288</v>
      </c>
      <c r="B155" s="41">
        <v>1000</v>
      </c>
      <c r="C155" s="41">
        <f>SUBTOTAL(9,C156:C156)</f>
        <v>0</v>
      </c>
      <c r="D155" s="42">
        <v>0</v>
      </c>
    </row>
    <row r="156" spans="1:4" x14ac:dyDescent="0.3">
      <c r="A156" s="21" t="s">
        <v>294</v>
      </c>
      <c r="B156" s="22"/>
      <c r="C156" s="22">
        <v>0</v>
      </c>
      <c r="D156" s="23"/>
    </row>
    <row r="157" spans="1:4" x14ac:dyDescent="0.3">
      <c r="A157" s="34" t="s">
        <v>338</v>
      </c>
      <c r="B157" s="35">
        <v>6500</v>
      </c>
      <c r="C157" s="35">
        <f>SUBTOTAL(9,C160:C160)</f>
        <v>6116.19</v>
      </c>
      <c r="D157" s="36">
        <v>0.94095230769230753</v>
      </c>
    </row>
    <row r="158" spans="1:4" x14ac:dyDescent="0.3">
      <c r="A158" s="37" t="s">
        <v>306</v>
      </c>
      <c r="B158" s="38">
        <v>6500</v>
      </c>
      <c r="C158" s="38">
        <f>SUBTOTAL(9,C160:C160)</f>
        <v>6116.19</v>
      </c>
      <c r="D158" s="39">
        <v>0.94095230769230753</v>
      </c>
    </row>
    <row r="159" spans="1:4" x14ac:dyDescent="0.3">
      <c r="A159" s="40" t="s">
        <v>288</v>
      </c>
      <c r="B159" s="41">
        <v>6500</v>
      </c>
      <c r="C159" s="41">
        <f>SUBTOTAL(9,C160:C160)</f>
        <v>6116.19</v>
      </c>
      <c r="D159" s="42">
        <v>0.94095230769230753</v>
      </c>
    </row>
    <row r="160" spans="1:4" x14ac:dyDescent="0.3">
      <c r="A160" s="21" t="s">
        <v>339</v>
      </c>
      <c r="B160" s="22"/>
      <c r="C160" s="22">
        <v>6116.19</v>
      </c>
      <c r="D160" s="23"/>
    </row>
    <row r="161" spans="1:4" x14ac:dyDescent="0.3">
      <c r="A161" s="34" t="s">
        <v>340</v>
      </c>
      <c r="B161" s="35">
        <v>220184.55</v>
      </c>
      <c r="C161" s="35">
        <f>SUBTOTAL(9,C164:C175)</f>
        <v>179393.45</v>
      </c>
      <c r="D161" s="36">
        <v>0.81474131586435106</v>
      </c>
    </row>
    <row r="162" spans="1:4" x14ac:dyDescent="0.3">
      <c r="A162" s="37" t="s">
        <v>279</v>
      </c>
      <c r="B162" s="38">
        <v>0</v>
      </c>
      <c r="C162" s="38">
        <f>SUBTOTAL(9,C164:C166)</f>
        <v>0</v>
      </c>
      <c r="D162" s="39" t="str">
        <f>IF(B162&lt;&gt;0,C162/B162,"-")</f>
        <v>-</v>
      </c>
    </row>
    <row r="163" spans="1:4" x14ac:dyDescent="0.3">
      <c r="A163" s="40" t="s">
        <v>341</v>
      </c>
      <c r="B163" s="41">
        <v>0</v>
      </c>
      <c r="C163" s="41">
        <f>SUBTOTAL(9,C164:C164)</f>
        <v>0</v>
      </c>
      <c r="D163" s="42" t="str">
        <f>IF(B163&lt;&gt;0,C163/B163,"-")</f>
        <v>-</v>
      </c>
    </row>
    <row r="164" spans="1:4" x14ac:dyDescent="0.3">
      <c r="A164" s="21" t="s">
        <v>342</v>
      </c>
      <c r="B164" s="22"/>
      <c r="C164" s="22">
        <v>0</v>
      </c>
      <c r="D164" s="23"/>
    </row>
    <row r="165" spans="1:4" x14ac:dyDescent="0.3">
      <c r="A165" s="40" t="s">
        <v>343</v>
      </c>
      <c r="B165" s="41">
        <v>0</v>
      </c>
      <c r="C165" s="41">
        <f>SUBTOTAL(9,C166:C166)</f>
        <v>0</v>
      </c>
      <c r="D165" s="42" t="str">
        <f>IF(B165&lt;&gt;0,C165/B165,"-")</f>
        <v>-</v>
      </c>
    </row>
    <row r="166" spans="1:4" x14ac:dyDescent="0.3">
      <c r="A166" s="21" t="s">
        <v>344</v>
      </c>
      <c r="B166" s="22"/>
      <c r="C166" s="22">
        <v>0</v>
      </c>
      <c r="D166" s="23"/>
    </row>
    <row r="167" spans="1:4" x14ac:dyDescent="0.3">
      <c r="A167" s="37" t="s">
        <v>306</v>
      </c>
      <c r="B167" s="38">
        <v>46400</v>
      </c>
      <c r="C167" s="38">
        <f>SUBTOTAL(9,C169:C169)</f>
        <v>46400</v>
      </c>
      <c r="D167" s="39">
        <v>1</v>
      </c>
    </row>
    <row r="168" spans="1:4" x14ac:dyDescent="0.3">
      <c r="A168" s="40" t="s">
        <v>343</v>
      </c>
      <c r="B168" s="41">
        <v>46400</v>
      </c>
      <c r="C168" s="41">
        <f>SUBTOTAL(9,C169:C169)</f>
        <v>46400</v>
      </c>
      <c r="D168" s="42">
        <v>1</v>
      </c>
    </row>
    <row r="169" spans="1:4" x14ac:dyDescent="0.3">
      <c r="A169" s="21" t="s">
        <v>344</v>
      </c>
      <c r="B169" s="22"/>
      <c r="C169" s="22">
        <v>46400</v>
      </c>
      <c r="D169" s="23"/>
    </row>
    <row r="170" spans="1:4" x14ac:dyDescent="0.3">
      <c r="A170" s="37" t="s">
        <v>345</v>
      </c>
      <c r="B170" s="38">
        <v>45000</v>
      </c>
      <c r="C170" s="38">
        <f>SUBTOTAL(9,C172:C172)</f>
        <v>45000</v>
      </c>
      <c r="D170" s="39">
        <v>1</v>
      </c>
    </row>
    <row r="171" spans="1:4" x14ac:dyDescent="0.3">
      <c r="A171" s="40" t="s">
        <v>343</v>
      </c>
      <c r="B171" s="41">
        <v>45000</v>
      </c>
      <c r="C171" s="41">
        <f>SUBTOTAL(9,C172:C172)</f>
        <v>45000</v>
      </c>
      <c r="D171" s="42">
        <v>1</v>
      </c>
    </row>
    <row r="172" spans="1:4" x14ac:dyDescent="0.3">
      <c r="A172" s="21" t="s">
        <v>344</v>
      </c>
      <c r="B172" s="22"/>
      <c r="C172" s="22">
        <v>45000</v>
      </c>
      <c r="D172" s="23"/>
    </row>
    <row r="173" spans="1:4" x14ac:dyDescent="0.3">
      <c r="A173" s="37" t="s">
        <v>346</v>
      </c>
      <c r="B173" s="38">
        <v>128784.55</v>
      </c>
      <c r="C173" s="38">
        <f>SUBTOTAL(9,C175:C175)</f>
        <v>87993.45</v>
      </c>
      <c r="D173" s="39">
        <v>0.68326091910869735</v>
      </c>
    </row>
    <row r="174" spans="1:4" x14ac:dyDescent="0.3">
      <c r="A174" s="40" t="s">
        <v>343</v>
      </c>
      <c r="B174" s="41">
        <v>128784.55</v>
      </c>
      <c r="C174" s="41">
        <f>SUBTOTAL(9,C175:C175)</f>
        <v>87993.45</v>
      </c>
      <c r="D174" s="42">
        <v>0.68326091910869735</v>
      </c>
    </row>
    <row r="175" spans="1:4" x14ac:dyDescent="0.3">
      <c r="A175" s="21" t="s">
        <v>344</v>
      </c>
      <c r="B175" s="22"/>
      <c r="C175" s="22">
        <v>87993.45</v>
      </c>
      <c r="D175" s="23"/>
    </row>
    <row r="176" spans="1:4" x14ac:dyDescent="0.3">
      <c r="A176" s="34" t="s">
        <v>347</v>
      </c>
      <c r="B176" s="35">
        <v>93000</v>
      </c>
      <c r="C176" s="35">
        <f>SUBTOTAL(9,C179:C188)</f>
        <v>92334.95</v>
      </c>
      <c r="D176" s="36">
        <v>0.99284892473118302</v>
      </c>
    </row>
    <row r="177" spans="1:4" x14ac:dyDescent="0.3">
      <c r="A177" s="37" t="s">
        <v>279</v>
      </c>
      <c r="B177" s="38">
        <v>39700</v>
      </c>
      <c r="C177" s="38">
        <f>SUBTOTAL(9,C179:C179)</f>
        <v>32317.23</v>
      </c>
      <c r="D177" s="39">
        <v>0.81403602015113374</v>
      </c>
    </row>
    <row r="178" spans="1:4" x14ac:dyDescent="0.3">
      <c r="A178" s="40" t="s">
        <v>343</v>
      </c>
      <c r="B178" s="41">
        <v>39700</v>
      </c>
      <c r="C178" s="41">
        <f>SUBTOTAL(9,C179:C179)</f>
        <v>32317.23</v>
      </c>
      <c r="D178" s="42">
        <v>0.81403602015113374</v>
      </c>
    </row>
    <row r="179" spans="1:4" x14ac:dyDescent="0.3">
      <c r="A179" s="21" t="s">
        <v>344</v>
      </c>
      <c r="B179" s="22"/>
      <c r="C179" s="22">
        <v>32317.23</v>
      </c>
      <c r="D179" s="23"/>
    </row>
    <row r="180" spans="1:4" x14ac:dyDescent="0.3">
      <c r="A180" s="37" t="s">
        <v>306</v>
      </c>
      <c r="B180" s="38">
        <v>0</v>
      </c>
      <c r="C180" s="38">
        <f>SUBTOTAL(9,C182:C182)</f>
        <v>0</v>
      </c>
      <c r="D180" s="39" t="str">
        <f>IF(B180&lt;&gt;0,C180/B180,"-")</f>
        <v>-</v>
      </c>
    </row>
    <row r="181" spans="1:4" x14ac:dyDescent="0.3">
      <c r="A181" s="40" t="s">
        <v>343</v>
      </c>
      <c r="B181" s="41">
        <v>0</v>
      </c>
      <c r="C181" s="41">
        <f>SUBTOTAL(9,C182:C182)</f>
        <v>0</v>
      </c>
      <c r="D181" s="42" t="str">
        <f>IF(B181&lt;&gt;0,C181/B181,"-")</f>
        <v>-</v>
      </c>
    </row>
    <row r="182" spans="1:4" x14ac:dyDescent="0.3">
      <c r="A182" s="21" t="s">
        <v>344</v>
      </c>
      <c r="B182" s="22"/>
      <c r="C182" s="22">
        <v>0</v>
      </c>
      <c r="D182" s="23"/>
    </row>
    <row r="183" spans="1:4" x14ac:dyDescent="0.3">
      <c r="A183" s="37" t="s">
        <v>345</v>
      </c>
      <c r="B183" s="38">
        <v>53300</v>
      </c>
      <c r="C183" s="38">
        <f>SUBTOTAL(9,C185:C185)</f>
        <v>60017.72</v>
      </c>
      <c r="D183" s="39">
        <v>1.1260360225140713</v>
      </c>
    </row>
    <row r="184" spans="1:4" x14ac:dyDescent="0.3">
      <c r="A184" s="40" t="s">
        <v>343</v>
      </c>
      <c r="B184" s="41">
        <v>53300</v>
      </c>
      <c r="C184" s="41">
        <f>SUBTOTAL(9,C185:C185)</f>
        <v>60017.72</v>
      </c>
      <c r="D184" s="42">
        <v>1.1260360225140713</v>
      </c>
    </row>
    <row r="185" spans="1:4" x14ac:dyDescent="0.3">
      <c r="A185" s="21" t="s">
        <v>344</v>
      </c>
      <c r="B185" s="22"/>
      <c r="C185" s="22">
        <v>60017.72</v>
      </c>
      <c r="D185" s="23"/>
    </row>
    <row r="186" spans="1:4" x14ac:dyDescent="0.3">
      <c r="A186" s="37" t="s">
        <v>346</v>
      </c>
      <c r="B186" s="38">
        <v>0</v>
      </c>
      <c r="C186" s="38">
        <f>SUBTOTAL(9,C188:C188)</f>
        <v>0</v>
      </c>
      <c r="D186" s="39" t="str">
        <f>IF(B186&lt;&gt;0,C186/B186,"-")</f>
        <v>-</v>
      </c>
    </row>
    <row r="187" spans="1:4" x14ac:dyDescent="0.3">
      <c r="A187" s="40" t="s">
        <v>343</v>
      </c>
      <c r="B187" s="41">
        <v>0</v>
      </c>
      <c r="C187" s="41">
        <f>SUBTOTAL(9,C188:C188)</f>
        <v>0</v>
      </c>
      <c r="D187" s="42" t="str">
        <f>IF(B187&lt;&gt;0,C187/B187,"-")</f>
        <v>-</v>
      </c>
    </row>
    <row r="188" spans="1:4" x14ac:dyDescent="0.3">
      <c r="A188" s="21" t="s">
        <v>344</v>
      </c>
      <c r="B188" s="22"/>
      <c r="C188" s="22">
        <v>0</v>
      </c>
      <c r="D188" s="23"/>
    </row>
    <row r="189" spans="1:4" x14ac:dyDescent="0.3">
      <c r="A189" s="34" t="s">
        <v>348</v>
      </c>
      <c r="B189" s="35">
        <v>1000</v>
      </c>
      <c r="C189" s="35">
        <f>SUBTOTAL(9,C192:C195)</f>
        <v>1000</v>
      </c>
      <c r="D189" s="36">
        <v>1</v>
      </c>
    </row>
    <row r="190" spans="1:4" x14ac:dyDescent="0.3">
      <c r="A190" s="37" t="s">
        <v>279</v>
      </c>
      <c r="B190" s="38">
        <v>1000</v>
      </c>
      <c r="C190" s="38">
        <f>SUBTOTAL(9,C192:C192)</f>
        <v>1000</v>
      </c>
      <c r="D190" s="39">
        <v>1</v>
      </c>
    </row>
    <row r="191" spans="1:4" x14ac:dyDescent="0.3">
      <c r="A191" s="40" t="s">
        <v>343</v>
      </c>
      <c r="B191" s="41">
        <v>1000</v>
      </c>
      <c r="C191" s="41">
        <f>SUBTOTAL(9,C192:C192)</f>
        <v>1000</v>
      </c>
      <c r="D191" s="42">
        <v>1</v>
      </c>
    </row>
    <row r="192" spans="1:4" x14ac:dyDescent="0.3">
      <c r="A192" s="21" t="s">
        <v>344</v>
      </c>
      <c r="B192" s="22"/>
      <c r="C192" s="22">
        <v>1000</v>
      </c>
      <c r="D192" s="23"/>
    </row>
    <row r="193" spans="1:4" x14ac:dyDescent="0.3">
      <c r="A193" s="37" t="s">
        <v>306</v>
      </c>
      <c r="B193" s="38">
        <v>0</v>
      </c>
      <c r="C193" s="38">
        <f>SUBTOTAL(9,C195:C195)</f>
        <v>0</v>
      </c>
      <c r="D193" s="39" t="str">
        <f>IF(B193&lt;&gt;0,C193/B193,"-")</f>
        <v>-</v>
      </c>
    </row>
    <row r="194" spans="1:4" x14ac:dyDescent="0.3">
      <c r="A194" s="40" t="s">
        <v>343</v>
      </c>
      <c r="B194" s="41">
        <v>0</v>
      </c>
      <c r="C194" s="41">
        <f>SUBTOTAL(9,C195:C195)</f>
        <v>0</v>
      </c>
      <c r="D194" s="42" t="str">
        <f>IF(B194&lt;&gt;0,C194/B194,"-")</f>
        <v>-</v>
      </c>
    </row>
    <row r="195" spans="1:4" x14ac:dyDescent="0.3">
      <c r="A195" s="21" t="s">
        <v>344</v>
      </c>
      <c r="B195" s="22"/>
      <c r="C195" s="22">
        <v>0</v>
      </c>
      <c r="D195" s="23"/>
    </row>
    <row r="196" spans="1:4" x14ac:dyDescent="0.3">
      <c r="A196" s="34" t="s">
        <v>349</v>
      </c>
      <c r="B196" s="35">
        <v>200000</v>
      </c>
      <c r="C196" s="35">
        <f>SUBTOTAL(9,C199:C205)</f>
        <v>139982.78</v>
      </c>
      <c r="D196" s="36">
        <v>0.69991389999999998</v>
      </c>
    </row>
    <row r="197" spans="1:4" x14ac:dyDescent="0.3">
      <c r="A197" s="37" t="s">
        <v>279</v>
      </c>
      <c r="B197" s="38">
        <v>0</v>
      </c>
      <c r="C197" s="38">
        <f>SUBTOTAL(9,C199:C199)</f>
        <v>0</v>
      </c>
      <c r="D197" s="39" t="str">
        <f>IF(B197&lt;&gt;0,C197/B197,"-")</f>
        <v>-</v>
      </c>
    </row>
    <row r="198" spans="1:4" x14ac:dyDescent="0.3">
      <c r="A198" s="40" t="s">
        <v>343</v>
      </c>
      <c r="B198" s="41">
        <v>0</v>
      </c>
      <c r="C198" s="41">
        <f>SUBTOTAL(9,C199:C199)</f>
        <v>0</v>
      </c>
      <c r="D198" s="42" t="str">
        <f>IF(B198&lt;&gt;0,C198/B198,"-")</f>
        <v>-</v>
      </c>
    </row>
    <row r="199" spans="1:4" x14ac:dyDescent="0.3">
      <c r="A199" s="21" t="s">
        <v>344</v>
      </c>
      <c r="B199" s="22"/>
      <c r="C199" s="22">
        <v>0</v>
      </c>
      <c r="D199" s="23"/>
    </row>
    <row r="200" spans="1:4" x14ac:dyDescent="0.3">
      <c r="A200" s="37" t="s">
        <v>323</v>
      </c>
      <c r="B200" s="38">
        <v>0</v>
      </c>
      <c r="C200" s="38">
        <f>SUBTOTAL(9,C202:C202)</f>
        <v>0</v>
      </c>
      <c r="D200" s="39" t="str">
        <f>IF(B200&lt;&gt;0,C200/B200,"-")</f>
        <v>-</v>
      </c>
    </row>
    <row r="201" spans="1:4" x14ac:dyDescent="0.3">
      <c r="A201" s="40" t="s">
        <v>343</v>
      </c>
      <c r="B201" s="41">
        <v>0</v>
      </c>
      <c r="C201" s="41">
        <f>SUBTOTAL(9,C202:C202)</f>
        <v>0</v>
      </c>
      <c r="D201" s="42" t="str">
        <f>IF(B201&lt;&gt;0,C201/B201,"-")</f>
        <v>-</v>
      </c>
    </row>
    <row r="202" spans="1:4" x14ac:dyDescent="0.3">
      <c r="A202" s="21" t="s">
        <v>344</v>
      </c>
      <c r="B202" s="22"/>
      <c r="C202" s="22">
        <v>0</v>
      </c>
      <c r="D202" s="23"/>
    </row>
    <row r="203" spans="1:4" x14ac:dyDescent="0.3">
      <c r="A203" s="37" t="s">
        <v>350</v>
      </c>
      <c r="B203" s="38">
        <v>200000</v>
      </c>
      <c r="C203" s="38">
        <f>SUBTOTAL(9,C205:C205)</f>
        <v>139982.78</v>
      </c>
      <c r="D203" s="39">
        <v>0.69991389999999998</v>
      </c>
    </row>
    <row r="204" spans="1:4" x14ac:dyDescent="0.3">
      <c r="A204" s="40" t="s">
        <v>343</v>
      </c>
      <c r="B204" s="41">
        <v>200000</v>
      </c>
      <c r="C204" s="41">
        <f>SUBTOTAL(9,C205:C205)</f>
        <v>139982.78</v>
      </c>
      <c r="D204" s="42">
        <v>0.69991389999999998</v>
      </c>
    </row>
    <row r="205" spans="1:4" x14ac:dyDescent="0.3">
      <c r="A205" s="21" t="s">
        <v>344</v>
      </c>
      <c r="B205" s="22"/>
      <c r="C205" s="22">
        <v>139982.78</v>
      </c>
      <c r="D205" s="23"/>
    </row>
    <row r="206" spans="1:4" x14ac:dyDescent="0.3">
      <c r="A206" s="34" t="s">
        <v>351</v>
      </c>
      <c r="B206" s="35">
        <v>4000</v>
      </c>
      <c r="C206" s="35">
        <f>SUBTOTAL(9,C209:C215)</f>
        <v>3750</v>
      </c>
      <c r="D206" s="36">
        <v>0.9375</v>
      </c>
    </row>
    <row r="207" spans="1:4" x14ac:dyDescent="0.3">
      <c r="A207" s="37" t="s">
        <v>279</v>
      </c>
      <c r="B207" s="38">
        <v>4000</v>
      </c>
      <c r="C207" s="38">
        <f>SUBTOTAL(9,C209:C209)</f>
        <v>3750</v>
      </c>
      <c r="D207" s="39">
        <v>0.9375</v>
      </c>
    </row>
    <row r="208" spans="1:4" x14ac:dyDescent="0.3">
      <c r="A208" s="40" t="s">
        <v>343</v>
      </c>
      <c r="B208" s="41">
        <v>4000</v>
      </c>
      <c r="C208" s="41">
        <f>SUBTOTAL(9,C209:C209)</f>
        <v>3750</v>
      </c>
      <c r="D208" s="42">
        <v>0.9375</v>
      </c>
    </row>
    <row r="209" spans="1:4" x14ac:dyDescent="0.3">
      <c r="A209" s="21" t="s">
        <v>344</v>
      </c>
      <c r="B209" s="22"/>
      <c r="C209" s="22">
        <v>3750</v>
      </c>
      <c r="D209" s="23"/>
    </row>
    <row r="210" spans="1:4" x14ac:dyDescent="0.3">
      <c r="A210" s="37" t="s">
        <v>323</v>
      </c>
      <c r="B210" s="38">
        <v>0</v>
      </c>
      <c r="C210" s="38">
        <f>SUBTOTAL(9,C212:C212)</f>
        <v>0</v>
      </c>
      <c r="D210" s="39" t="str">
        <f>IF(B210&lt;&gt;0,C210/B210,"-")</f>
        <v>-</v>
      </c>
    </row>
    <row r="211" spans="1:4" x14ac:dyDescent="0.3">
      <c r="A211" s="40" t="s">
        <v>343</v>
      </c>
      <c r="B211" s="41">
        <v>0</v>
      </c>
      <c r="C211" s="41">
        <f>SUBTOTAL(9,C212:C212)</f>
        <v>0</v>
      </c>
      <c r="D211" s="42" t="str">
        <f>IF(B211&lt;&gt;0,C211/B211,"-")</f>
        <v>-</v>
      </c>
    </row>
    <row r="212" spans="1:4" x14ac:dyDescent="0.3">
      <c r="A212" s="21" t="s">
        <v>344</v>
      </c>
      <c r="B212" s="22"/>
      <c r="C212" s="22">
        <v>0</v>
      </c>
      <c r="D212" s="23"/>
    </row>
    <row r="213" spans="1:4" x14ac:dyDescent="0.3">
      <c r="A213" s="37" t="s">
        <v>346</v>
      </c>
      <c r="B213" s="38">
        <v>0</v>
      </c>
      <c r="C213" s="38">
        <f>SUBTOTAL(9,C215:C215)</f>
        <v>0</v>
      </c>
      <c r="D213" s="39" t="str">
        <f>IF(B213&lt;&gt;0,C213/B213,"-")</f>
        <v>-</v>
      </c>
    </row>
    <row r="214" spans="1:4" x14ac:dyDescent="0.3">
      <c r="A214" s="40" t="s">
        <v>343</v>
      </c>
      <c r="B214" s="41">
        <v>0</v>
      </c>
      <c r="C214" s="41">
        <f>SUBTOTAL(9,C215:C215)</f>
        <v>0</v>
      </c>
      <c r="D214" s="42" t="str">
        <f>IF(B214&lt;&gt;0,C214/B214,"-")</f>
        <v>-</v>
      </c>
    </row>
    <row r="215" spans="1:4" x14ac:dyDescent="0.3">
      <c r="A215" s="21" t="s">
        <v>344</v>
      </c>
      <c r="B215" s="22"/>
      <c r="C215" s="22">
        <v>0</v>
      </c>
      <c r="D215" s="23"/>
    </row>
    <row r="216" spans="1:4" x14ac:dyDescent="0.3">
      <c r="A216" s="34" t="s">
        <v>352</v>
      </c>
      <c r="B216" s="35">
        <v>52000</v>
      </c>
      <c r="C216" s="35">
        <f>SUBTOTAL(9,C219:C222)</f>
        <v>50380.46</v>
      </c>
      <c r="D216" s="36">
        <v>0.96885500000000002</v>
      </c>
    </row>
    <row r="217" spans="1:4" x14ac:dyDescent="0.3">
      <c r="A217" s="37" t="s">
        <v>279</v>
      </c>
      <c r="B217" s="38">
        <v>2000</v>
      </c>
      <c r="C217" s="38">
        <f>SUBTOTAL(9,C219:C219)</f>
        <v>380.46</v>
      </c>
      <c r="D217" s="39">
        <v>0.19022999999999998</v>
      </c>
    </row>
    <row r="218" spans="1:4" x14ac:dyDescent="0.3">
      <c r="A218" s="40" t="s">
        <v>302</v>
      </c>
      <c r="B218" s="41">
        <v>2000</v>
      </c>
      <c r="C218" s="41">
        <f>SUBTOTAL(9,C219:C219)</f>
        <v>380.46</v>
      </c>
      <c r="D218" s="42">
        <v>0.19022999999999998</v>
      </c>
    </row>
    <row r="219" spans="1:4" x14ac:dyDescent="0.3">
      <c r="A219" s="21" t="s">
        <v>322</v>
      </c>
      <c r="B219" s="22"/>
      <c r="C219" s="22">
        <v>380.46</v>
      </c>
      <c r="D219" s="23"/>
    </row>
    <row r="220" spans="1:4" x14ac:dyDescent="0.3">
      <c r="A220" s="37" t="s">
        <v>314</v>
      </c>
      <c r="B220" s="38">
        <v>50000</v>
      </c>
      <c r="C220" s="38">
        <f>SUBTOTAL(9,C222:C222)</f>
        <v>50000</v>
      </c>
      <c r="D220" s="39">
        <v>1</v>
      </c>
    </row>
    <row r="221" spans="1:4" x14ac:dyDescent="0.3">
      <c r="A221" s="40" t="s">
        <v>302</v>
      </c>
      <c r="B221" s="41">
        <v>50000</v>
      </c>
      <c r="C221" s="41">
        <f>SUBTOTAL(9,C222:C222)</f>
        <v>50000</v>
      </c>
      <c r="D221" s="42">
        <v>1</v>
      </c>
    </row>
    <row r="222" spans="1:4" x14ac:dyDescent="0.3">
      <c r="A222" s="21" t="s">
        <v>322</v>
      </c>
      <c r="B222" s="22"/>
      <c r="C222" s="22">
        <v>50000</v>
      </c>
      <c r="D222" s="23"/>
    </row>
    <row r="223" spans="1:4" x14ac:dyDescent="0.3">
      <c r="A223" s="34" t="s">
        <v>353</v>
      </c>
      <c r="B223" s="35">
        <v>100000</v>
      </c>
      <c r="C223" s="35">
        <f>SUBTOTAL(9,C226:C229)</f>
        <v>78986.63</v>
      </c>
      <c r="D223" s="36">
        <v>0.78986630000000002</v>
      </c>
    </row>
    <row r="224" spans="1:4" x14ac:dyDescent="0.3">
      <c r="A224" s="37" t="s">
        <v>306</v>
      </c>
      <c r="B224" s="38">
        <v>47932.91</v>
      </c>
      <c r="C224" s="38">
        <f>SUBTOTAL(9,C226:C226)</f>
        <v>47932.91</v>
      </c>
      <c r="D224" s="39">
        <v>1</v>
      </c>
    </row>
    <row r="225" spans="1:4" x14ac:dyDescent="0.3">
      <c r="A225" s="40" t="s">
        <v>302</v>
      </c>
      <c r="B225" s="41">
        <v>47932.91</v>
      </c>
      <c r="C225" s="41">
        <f>SUBTOTAL(9,C226:C226)</f>
        <v>47932.91</v>
      </c>
      <c r="D225" s="42">
        <v>1</v>
      </c>
    </row>
    <row r="226" spans="1:4" x14ac:dyDescent="0.3">
      <c r="A226" s="21" t="s">
        <v>322</v>
      </c>
      <c r="B226" s="22"/>
      <c r="C226" s="22">
        <v>47932.91</v>
      </c>
      <c r="D226" s="23"/>
    </row>
    <row r="227" spans="1:4" x14ac:dyDescent="0.3">
      <c r="A227" s="37" t="s">
        <v>346</v>
      </c>
      <c r="B227" s="38">
        <v>52067.09</v>
      </c>
      <c r="C227" s="38">
        <f>SUBTOTAL(9,C229:C229)</f>
        <v>31053.72</v>
      </c>
      <c r="D227" s="39">
        <v>0.59641742989669688</v>
      </c>
    </row>
    <row r="228" spans="1:4" x14ac:dyDescent="0.3">
      <c r="A228" s="40" t="s">
        <v>302</v>
      </c>
      <c r="B228" s="41">
        <v>52067.09</v>
      </c>
      <c r="C228" s="41">
        <f>SUBTOTAL(9,C229:C229)</f>
        <v>31053.72</v>
      </c>
      <c r="D228" s="42">
        <v>0.59641742989669688</v>
      </c>
    </row>
    <row r="229" spans="1:4" x14ac:dyDescent="0.3">
      <c r="A229" s="21" t="s">
        <v>322</v>
      </c>
      <c r="B229" s="22"/>
      <c r="C229" s="22">
        <v>31053.72</v>
      </c>
      <c r="D229" s="23"/>
    </row>
    <row r="230" spans="1:4" x14ac:dyDescent="0.3">
      <c r="A230" s="34" t="s">
        <v>354</v>
      </c>
      <c r="B230" s="35">
        <v>70000</v>
      </c>
      <c r="C230" s="35">
        <f>SUBTOTAL(9,C233:C236)</f>
        <v>62312.76</v>
      </c>
      <c r="D230" s="36">
        <v>0.8901822857142857</v>
      </c>
    </row>
    <row r="231" spans="1:4" x14ac:dyDescent="0.3">
      <c r="A231" s="37" t="s">
        <v>306</v>
      </c>
      <c r="B231" s="38">
        <v>49896.11</v>
      </c>
      <c r="C231" s="38">
        <f>SUBTOTAL(9,C233:C233)</f>
        <v>49896.11</v>
      </c>
      <c r="D231" s="39">
        <v>1</v>
      </c>
    </row>
    <row r="232" spans="1:4" x14ac:dyDescent="0.3">
      <c r="A232" s="40" t="s">
        <v>302</v>
      </c>
      <c r="B232" s="41">
        <v>49896.11</v>
      </c>
      <c r="C232" s="41">
        <f>SUBTOTAL(9,C233:C233)</f>
        <v>49896.11</v>
      </c>
      <c r="D232" s="42">
        <v>1</v>
      </c>
    </row>
    <row r="233" spans="1:4" x14ac:dyDescent="0.3">
      <c r="A233" s="21" t="s">
        <v>322</v>
      </c>
      <c r="B233" s="22"/>
      <c r="C233" s="22">
        <v>49896.11</v>
      </c>
      <c r="D233" s="23"/>
    </row>
    <row r="234" spans="1:4" x14ac:dyDescent="0.3">
      <c r="A234" s="37" t="s">
        <v>346</v>
      </c>
      <c r="B234" s="38">
        <v>20103.89</v>
      </c>
      <c r="C234" s="38">
        <f>SUBTOTAL(9,C236:C236)</f>
        <v>12416.65</v>
      </c>
      <c r="D234" s="39">
        <v>0.61762425082906847</v>
      </c>
    </row>
    <row r="235" spans="1:4" x14ac:dyDescent="0.3">
      <c r="A235" s="40" t="s">
        <v>302</v>
      </c>
      <c r="B235" s="41">
        <v>20103.89</v>
      </c>
      <c r="C235" s="41">
        <f>SUBTOTAL(9,C236:C236)</f>
        <v>12416.65</v>
      </c>
      <c r="D235" s="42">
        <v>0.61762425082906847</v>
      </c>
    </row>
    <row r="236" spans="1:4" x14ac:dyDescent="0.3">
      <c r="A236" s="21" t="s">
        <v>322</v>
      </c>
      <c r="B236" s="22"/>
      <c r="C236" s="22">
        <v>12416.65</v>
      </c>
      <c r="D236" s="23"/>
    </row>
    <row r="237" spans="1:4" x14ac:dyDescent="0.3">
      <c r="A237" s="18" t="s">
        <v>355</v>
      </c>
      <c r="B237" s="19">
        <v>702000</v>
      </c>
      <c r="C237" s="19">
        <f>SUBTOTAL(9,C241:C306)</f>
        <v>452596.82000000007</v>
      </c>
      <c r="D237" s="20">
        <v>0.6447248148148147</v>
      </c>
    </row>
    <row r="238" spans="1:4" x14ac:dyDescent="0.3">
      <c r="A238" s="34" t="s">
        <v>356</v>
      </c>
      <c r="B238" s="35">
        <v>68000</v>
      </c>
      <c r="C238" s="35">
        <f>SUBTOTAL(9,C241:C254)</f>
        <v>57480.960000000006</v>
      </c>
      <c r="D238" s="36">
        <v>0.84530823529411758</v>
      </c>
    </row>
    <row r="239" spans="1:4" x14ac:dyDescent="0.3">
      <c r="A239" s="37" t="s">
        <v>279</v>
      </c>
      <c r="B239" s="38">
        <v>15200</v>
      </c>
      <c r="C239" s="38">
        <f>SUBTOTAL(9,C241:C243)</f>
        <v>15184.090000000004</v>
      </c>
      <c r="D239" s="39">
        <v>0.99895328947368434</v>
      </c>
    </row>
    <row r="240" spans="1:4" x14ac:dyDescent="0.3">
      <c r="A240" s="40" t="s">
        <v>288</v>
      </c>
      <c r="B240" s="41">
        <v>15200</v>
      </c>
      <c r="C240" s="41">
        <f>SUBTOTAL(9,C241:C243)</f>
        <v>15184.090000000004</v>
      </c>
      <c r="D240" s="42">
        <v>0.99895328947368434</v>
      </c>
    </row>
    <row r="241" spans="1:4" x14ac:dyDescent="0.3">
      <c r="A241" s="21" t="s">
        <v>334</v>
      </c>
      <c r="B241" s="22"/>
      <c r="C241" s="22">
        <v>177.75</v>
      </c>
      <c r="D241" s="23"/>
    </row>
    <row r="242" spans="1:4" x14ac:dyDescent="0.3">
      <c r="A242" s="21" t="s">
        <v>292</v>
      </c>
      <c r="B242" s="22"/>
      <c r="C242" s="22">
        <v>0</v>
      </c>
      <c r="D242" s="23"/>
    </row>
    <row r="243" spans="1:4" x14ac:dyDescent="0.3">
      <c r="A243" s="21" t="s">
        <v>335</v>
      </c>
      <c r="B243" s="22"/>
      <c r="C243" s="22">
        <v>15006.340000000004</v>
      </c>
      <c r="D243" s="23"/>
    </row>
    <row r="244" spans="1:4" x14ac:dyDescent="0.3">
      <c r="A244" s="37" t="s">
        <v>337</v>
      </c>
      <c r="B244" s="38">
        <v>15800</v>
      </c>
      <c r="C244" s="38">
        <f>SUBTOTAL(9,C246:C246)</f>
        <v>12385.75</v>
      </c>
      <c r="D244" s="39">
        <v>0.39229430379746832</v>
      </c>
    </row>
    <row r="245" spans="1:4" x14ac:dyDescent="0.3">
      <c r="A245" s="40" t="s">
        <v>288</v>
      </c>
      <c r="B245" s="41">
        <v>15800</v>
      </c>
      <c r="C245" s="41">
        <f>SUBTOTAL(9,C246:C246)</f>
        <v>12385.75</v>
      </c>
      <c r="D245" s="42">
        <v>0.39229430379746832</v>
      </c>
    </row>
    <row r="246" spans="1:4" x14ac:dyDescent="0.3">
      <c r="A246" s="21" t="s">
        <v>335</v>
      </c>
      <c r="B246" s="22"/>
      <c r="C246" s="22">
        <v>12385.75</v>
      </c>
      <c r="D246" s="23"/>
    </row>
    <row r="247" spans="1:4" x14ac:dyDescent="0.3">
      <c r="A247" s="37" t="s">
        <v>306</v>
      </c>
      <c r="B247" s="38">
        <v>28000</v>
      </c>
      <c r="C247" s="38">
        <f>SUBTOTAL(9,C249:C251)</f>
        <v>26880</v>
      </c>
      <c r="D247" s="39">
        <v>1.1809821428571428</v>
      </c>
    </row>
    <row r="248" spans="1:4" x14ac:dyDescent="0.3">
      <c r="A248" s="40" t="s">
        <v>288</v>
      </c>
      <c r="B248" s="41">
        <v>8000</v>
      </c>
      <c r="C248" s="41">
        <f>SUBTOTAL(9,C249:C249)</f>
        <v>6880</v>
      </c>
      <c r="D248" s="42">
        <v>0.86</v>
      </c>
    </row>
    <row r="249" spans="1:4" x14ac:dyDescent="0.3">
      <c r="A249" s="21" t="s">
        <v>334</v>
      </c>
      <c r="B249" s="22"/>
      <c r="C249" s="22">
        <v>6880</v>
      </c>
      <c r="D249" s="23"/>
    </row>
    <row r="250" spans="1:4" x14ac:dyDescent="0.3">
      <c r="A250" s="40" t="s">
        <v>343</v>
      </c>
      <c r="B250" s="41">
        <v>20000</v>
      </c>
      <c r="C250" s="41">
        <f>SUBTOTAL(9,C251:C251)</f>
        <v>20000</v>
      </c>
      <c r="D250" s="42">
        <v>1.309375</v>
      </c>
    </row>
    <row r="251" spans="1:4" x14ac:dyDescent="0.3">
      <c r="A251" s="21" t="s">
        <v>344</v>
      </c>
      <c r="B251" s="22"/>
      <c r="C251" s="22">
        <v>20000</v>
      </c>
      <c r="D251" s="23"/>
    </row>
    <row r="252" spans="1:4" x14ac:dyDescent="0.3">
      <c r="A252" s="37" t="s">
        <v>311</v>
      </c>
      <c r="B252" s="38">
        <v>9000</v>
      </c>
      <c r="C252" s="38">
        <f>SUBTOTAL(9,C254:C254)</f>
        <v>3031.12</v>
      </c>
      <c r="D252" s="39">
        <v>0.3367911111111111</v>
      </c>
    </row>
    <row r="253" spans="1:4" x14ac:dyDescent="0.3">
      <c r="A253" s="40" t="s">
        <v>288</v>
      </c>
      <c r="B253" s="41">
        <v>9000</v>
      </c>
      <c r="C253" s="41">
        <f>SUBTOTAL(9,C254:C254)</f>
        <v>3031.12</v>
      </c>
      <c r="D253" s="42">
        <v>0.3367911111111111</v>
      </c>
    </row>
    <row r="254" spans="1:4" x14ac:dyDescent="0.3">
      <c r="A254" s="21" t="s">
        <v>334</v>
      </c>
      <c r="B254" s="22"/>
      <c r="C254" s="22">
        <v>3031.12</v>
      </c>
      <c r="D254" s="23"/>
    </row>
    <row r="255" spans="1:4" x14ac:dyDescent="0.3">
      <c r="A255" s="34" t="s">
        <v>357</v>
      </c>
      <c r="B255" s="35">
        <v>11100</v>
      </c>
      <c r="C255" s="35">
        <f>SUBTOTAL(9,C258:C268)</f>
        <v>9041.7200000000012</v>
      </c>
      <c r="D255" s="36">
        <v>0.81456936936936952</v>
      </c>
    </row>
    <row r="256" spans="1:4" x14ac:dyDescent="0.3">
      <c r="A256" s="37" t="s">
        <v>279</v>
      </c>
      <c r="B256" s="38">
        <v>6100</v>
      </c>
      <c r="C256" s="38">
        <f>SUBTOTAL(9,C258:C263)</f>
        <v>5281.72</v>
      </c>
      <c r="D256" s="39">
        <v>0.86585573770491819</v>
      </c>
    </row>
    <row r="257" spans="1:4" x14ac:dyDescent="0.3">
      <c r="A257" s="40" t="s">
        <v>288</v>
      </c>
      <c r="B257" s="41">
        <v>2500</v>
      </c>
      <c r="C257" s="41">
        <f>SUBTOTAL(9,C258:C259)</f>
        <v>1681.72</v>
      </c>
      <c r="D257" s="42">
        <v>0.67268799999999995</v>
      </c>
    </row>
    <row r="258" spans="1:4" x14ac:dyDescent="0.3">
      <c r="A258" s="21" t="s">
        <v>332</v>
      </c>
      <c r="B258" s="22"/>
      <c r="C258" s="22">
        <v>0</v>
      </c>
      <c r="D258" s="23"/>
    </row>
    <row r="259" spans="1:4" x14ac:dyDescent="0.3">
      <c r="A259" s="21" t="s">
        <v>294</v>
      </c>
      <c r="B259" s="22"/>
      <c r="C259" s="22">
        <v>1681.72</v>
      </c>
      <c r="D259" s="23"/>
    </row>
    <row r="260" spans="1:4" x14ac:dyDescent="0.3">
      <c r="A260" s="40" t="s">
        <v>302</v>
      </c>
      <c r="B260" s="41">
        <v>3600</v>
      </c>
      <c r="C260" s="41">
        <f>SUBTOTAL(9,C261:C261)</f>
        <v>3600</v>
      </c>
      <c r="D260" s="42">
        <v>1</v>
      </c>
    </row>
    <row r="261" spans="1:4" x14ac:dyDescent="0.3">
      <c r="A261" s="21" t="s">
        <v>358</v>
      </c>
      <c r="B261" s="22"/>
      <c r="C261" s="22">
        <v>3600</v>
      </c>
      <c r="D261" s="23"/>
    </row>
    <row r="262" spans="1:4" x14ac:dyDescent="0.3">
      <c r="A262" s="40" t="s">
        <v>343</v>
      </c>
      <c r="B262" s="41">
        <v>0</v>
      </c>
      <c r="C262" s="41">
        <f>SUBTOTAL(9,C263:C263)</f>
        <v>0</v>
      </c>
      <c r="D262" s="42" t="str">
        <f>IF(B262&lt;&gt;0,C262/B262,"-")</f>
        <v>-</v>
      </c>
    </row>
    <row r="263" spans="1:4" x14ac:dyDescent="0.3">
      <c r="A263" s="21" t="s">
        <v>344</v>
      </c>
      <c r="B263" s="22"/>
      <c r="C263" s="22">
        <v>0</v>
      </c>
      <c r="D263" s="23"/>
    </row>
    <row r="264" spans="1:4" x14ac:dyDescent="0.3">
      <c r="A264" s="37" t="s">
        <v>306</v>
      </c>
      <c r="B264" s="38">
        <v>5000</v>
      </c>
      <c r="C264" s="38">
        <f>SUBTOTAL(9,C266:C268)</f>
        <v>3760</v>
      </c>
      <c r="D264" s="39">
        <v>0.752</v>
      </c>
    </row>
    <row r="265" spans="1:4" x14ac:dyDescent="0.3">
      <c r="A265" s="40" t="s">
        <v>288</v>
      </c>
      <c r="B265" s="41">
        <v>5000</v>
      </c>
      <c r="C265" s="41">
        <f>SUBTOTAL(9,C266:C266)</f>
        <v>3760</v>
      </c>
      <c r="D265" s="42">
        <v>0.752</v>
      </c>
    </row>
    <row r="266" spans="1:4" x14ac:dyDescent="0.3">
      <c r="A266" s="21" t="s">
        <v>298</v>
      </c>
      <c r="B266" s="22"/>
      <c r="C266" s="22">
        <v>3760</v>
      </c>
      <c r="D266" s="23"/>
    </row>
    <row r="267" spans="1:4" x14ac:dyDescent="0.3">
      <c r="A267" s="40" t="s">
        <v>343</v>
      </c>
      <c r="B267" s="41">
        <v>0</v>
      </c>
      <c r="C267" s="41">
        <f>SUBTOTAL(9,C268:C268)</f>
        <v>0</v>
      </c>
      <c r="D267" s="42" t="str">
        <f>IF(B267&lt;&gt;0,C267/B267,"-")</f>
        <v>-</v>
      </c>
    </row>
    <row r="268" spans="1:4" x14ac:dyDescent="0.3">
      <c r="A268" s="21" t="s">
        <v>344</v>
      </c>
      <c r="B268" s="22"/>
      <c r="C268" s="22">
        <v>0</v>
      </c>
      <c r="D268" s="23"/>
    </row>
    <row r="269" spans="1:4" x14ac:dyDescent="0.3">
      <c r="A269" s="34" t="s">
        <v>359</v>
      </c>
      <c r="B269" s="35">
        <v>4400</v>
      </c>
      <c r="C269" s="35">
        <f>SUBTOTAL(9,C272:C275)</f>
        <v>4249.9799999999996</v>
      </c>
      <c r="D269" s="36">
        <v>0.9659045454545454</v>
      </c>
    </row>
    <row r="270" spans="1:4" x14ac:dyDescent="0.3">
      <c r="A270" s="37" t="s">
        <v>279</v>
      </c>
      <c r="B270" s="38">
        <v>2400</v>
      </c>
      <c r="C270" s="38">
        <f>SUBTOTAL(9,C272:C272)</f>
        <v>2374.98</v>
      </c>
      <c r="D270" s="39">
        <v>0.98957499999999998</v>
      </c>
    </row>
    <row r="271" spans="1:4" x14ac:dyDescent="0.3">
      <c r="A271" s="40" t="s">
        <v>288</v>
      </c>
      <c r="B271" s="41">
        <v>2400</v>
      </c>
      <c r="C271" s="41">
        <f>SUBTOTAL(9,C272:C272)</f>
        <v>2374.98</v>
      </c>
      <c r="D271" s="42">
        <v>0.98957499999999998</v>
      </c>
    </row>
    <row r="272" spans="1:4" x14ac:dyDescent="0.3">
      <c r="A272" s="21" t="s">
        <v>360</v>
      </c>
      <c r="B272" s="22"/>
      <c r="C272" s="22">
        <v>2374.98</v>
      </c>
      <c r="D272" s="23"/>
    </row>
    <row r="273" spans="1:4" x14ac:dyDescent="0.3">
      <c r="A273" s="37" t="s">
        <v>306</v>
      </c>
      <c r="B273" s="38">
        <v>2000</v>
      </c>
      <c r="C273" s="38">
        <f>SUBTOTAL(9,C275:C275)</f>
        <v>1875</v>
      </c>
      <c r="D273" s="39">
        <v>0.9375</v>
      </c>
    </row>
    <row r="274" spans="1:4" x14ac:dyDescent="0.3">
      <c r="A274" s="40" t="s">
        <v>302</v>
      </c>
      <c r="B274" s="41">
        <v>2000</v>
      </c>
      <c r="C274" s="41">
        <f>SUBTOTAL(9,C275:C275)</f>
        <v>1875</v>
      </c>
      <c r="D274" s="42">
        <v>0.9375</v>
      </c>
    </row>
    <row r="275" spans="1:4" x14ac:dyDescent="0.3">
      <c r="A275" s="21" t="s">
        <v>358</v>
      </c>
      <c r="B275" s="22"/>
      <c r="C275" s="22">
        <v>1875</v>
      </c>
      <c r="D275" s="23"/>
    </row>
    <row r="276" spans="1:4" x14ac:dyDescent="0.3">
      <c r="A276" s="34" t="s">
        <v>361</v>
      </c>
      <c r="B276" s="35">
        <v>20000</v>
      </c>
      <c r="C276" s="35">
        <f>SUBTOTAL(9,C279:C279)</f>
        <v>0</v>
      </c>
      <c r="D276" s="36">
        <v>0</v>
      </c>
    </row>
    <row r="277" spans="1:4" x14ac:dyDescent="0.3">
      <c r="A277" s="37" t="s">
        <v>279</v>
      </c>
      <c r="B277" s="38">
        <v>20000</v>
      </c>
      <c r="C277" s="38">
        <f>SUBTOTAL(9,C279:C279)</f>
        <v>0</v>
      </c>
      <c r="D277" s="39">
        <v>0</v>
      </c>
    </row>
    <row r="278" spans="1:4" x14ac:dyDescent="0.3">
      <c r="A278" s="40" t="s">
        <v>307</v>
      </c>
      <c r="B278" s="41">
        <v>20000</v>
      </c>
      <c r="C278" s="41">
        <f>SUBTOTAL(9,C279:C279)</f>
        <v>0</v>
      </c>
      <c r="D278" s="42">
        <v>0</v>
      </c>
    </row>
    <row r="279" spans="1:4" x14ac:dyDescent="0.3">
      <c r="A279" s="21" t="s">
        <v>362</v>
      </c>
      <c r="B279" s="22"/>
      <c r="C279" s="22">
        <v>0</v>
      </c>
      <c r="D279" s="23"/>
    </row>
    <row r="280" spans="1:4" x14ac:dyDescent="0.3">
      <c r="A280" s="34" t="s">
        <v>363</v>
      </c>
      <c r="B280" s="35">
        <v>2500</v>
      </c>
      <c r="C280" s="35">
        <f>SUBTOTAL(9,C283:C285)</f>
        <v>892.75</v>
      </c>
      <c r="D280" s="36">
        <v>0.35709999999999997</v>
      </c>
    </row>
    <row r="281" spans="1:4" x14ac:dyDescent="0.3">
      <c r="A281" s="37" t="s">
        <v>279</v>
      </c>
      <c r="B281" s="38">
        <v>2500</v>
      </c>
      <c r="C281" s="38">
        <f>SUBTOTAL(9,C283:C285)</f>
        <v>892.75</v>
      </c>
      <c r="D281" s="39">
        <v>0.35709999999999997</v>
      </c>
    </row>
    <row r="282" spans="1:4" x14ac:dyDescent="0.3">
      <c r="A282" s="40" t="s">
        <v>288</v>
      </c>
      <c r="B282" s="41">
        <v>2500</v>
      </c>
      <c r="C282" s="41">
        <f>SUBTOTAL(9,C283:C285)</f>
        <v>892.75</v>
      </c>
      <c r="D282" s="42">
        <v>0.35709999999999997</v>
      </c>
    </row>
    <row r="283" spans="1:4" x14ac:dyDescent="0.3">
      <c r="A283" s="21" t="s">
        <v>332</v>
      </c>
      <c r="B283" s="22"/>
      <c r="C283" s="22">
        <v>546.42999999999995</v>
      </c>
      <c r="D283" s="23"/>
    </row>
    <row r="284" spans="1:4" x14ac:dyDescent="0.3">
      <c r="A284" s="21" t="s">
        <v>294</v>
      </c>
      <c r="B284" s="22"/>
      <c r="C284" s="22">
        <v>0</v>
      </c>
      <c r="D284" s="23"/>
    </row>
    <row r="285" spans="1:4" x14ac:dyDescent="0.3">
      <c r="A285" s="21" t="s">
        <v>298</v>
      </c>
      <c r="B285" s="22"/>
      <c r="C285" s="22">
        <v>346.32</v>
      </c>
      <c r="D285" s="23"/>
    </row>
    <row r="286" spans="1:4" x14ac:dyDescent="0.3">
      <c r="A286" s="34" t="s">
        <v>364</v>
      </c>
      <c r="B286" s="35">
        <v>26000</v>
      </c>
      <c r="C286" s="35">
        <f>SUBTOTAL(9,C289:C289)</f>
        <v>0</v>
      </c>
      <c r="D286" s="36">
        <v>0</v>
      </c>
    </row>
    <row r="287" spans="1:4" x14ac:dyDescent="0.3">
      <c r="A287" s="37" t="s">
        <v>279</v>
      </c>
      <c r="B287" s="38">
        <v>26000</v>
      </c>
      <c r="C287" s="38">
        <f>SUBTOTAL(9,C289:C289)</f>
        <v>0</v>
      </c>
      <c r="D287" s="39">
        <v>0</v>
      </c>
    </row>
    <row r="288" spans="1:4" x14ac:dyDescent="0.3">
      <c r="A288" s="40" t="s">
        <v>288</v>
      </c>
      <c r="B288" s="41">
        <v>26000</v>
      </c>
      <c r="C288" s="41">
        <f>SUBTOTAL(9,C289:C289)</f>
        <v>0</v>
      </c>
      <c r="D288" s="42">
        <v>0</v>
      </c>
    </row>
    <row r="289" spans="1:4" x14ac:dyDescent="0.3">
      <c r="A289" s="21" t="s">
        <v>300</v>
      </c>
      <c r="B289" s="22"/>
      <c r="C289" s="22">
        <v>0</v>
      </c>
      <c r="D289" s="23"/>
    </row>
    <row r="290" spans="1:4" x14ac:dyDescent="0.3">
      <c r="A290" s="34" t="s">
        <v>365</v>
      </c>
      <c r="B290" s="35">
        <v>120000</v>
      </c>
      <c r="C290" s="35">
        <f>SUBTOTAL(9,C293:C296)</f>
        <v>0</v>
      </c>
      <c r="D290" s="36">
        <v>0</v>
      </c>
    </row>
    <row r="291" spans="1:4" x14ac:dyDescent="0.3">
      <c r="A291" s="37" t="s">
        <v>279</v>
      </c>
      <c r="B291" s="38">
        <v>120000</v>
      </c>
      <c r="C291" s="38">
        <f>SUBTOTAL(9,C293:C293)</f>
        <v>0</v>
      </c>
      <c r="D291" s="39">
        <v>0</v>
      </c>
    </row>
    <row r="292" spans="1:4" x14ac:dyDescent="0.3">
      <c r="A292" s="40" t="s">
        <v>343</v>
      </c>
      <c r="B292" s="41">
        <v>120000</v>
      </c>
      <c r="C292" s="41">
        <f>SUBTOTAL(9,C293:C293)</f>
        <v>0</v>
      </c>
      <c r="D292" s="42">
        <v>0</v>
      </c>
    </row>
    <row r="293" spans="1:4" x14ac:dyDescent="0.3">
      <c r="A293" s="21" t="s">
        <v>344</v>
      </c>
      <c r="B293" s="22"/>
      <c r="C293" s="22">
        <v>0</v>
      </c>
      <c r="D293" s="23"/>
    </row>
    <row r="294" spans="1:4" x14ac:dyDescent="0.3">
      <c r="A294" s="37" t="s">
        <v>323</v>
      </c>
      <c r="B294" s="38">
        <v>0</v>
      </c>
      <c r="C294" s="38">
        <f>SUBTOTAL(9,C296:C296)</f>
        <v>0</v>
      </c>
      <c r="D294" s="39" t="str">
        <f>IF(B294&lt;&gt;0,C294/B294,"-")</f>
        <v>-</v>
      </c>
    </row>
    <row r="295" spans="1:4" x14ac:dyDescent="0.3">
      <c r="A295" s="40" t="s">
        <v>343</v>
      </c>
      <c r="B295" s="41">
        <v>0</v>
      </c>
      <c r="C295" s="41">
        <f>SUBTOTAL(9,C296:C296)</f>
        <v>0</v>
      </c>
      <c r="D295" s="42" t="str">
        <f>IF(B295&lt;&gt;0,C295/B295,"-")</f>
        <v>-</v>
      </c>
    </row>
    <row r="296" spans="1:4" x14ac:dyDescent="0.3">
      <c r="A296" s="21" t="s">
        <v>344</v>
      </c>
      <c r="B296" s="22"/>
      <c r="C296" s="22">
        <v>0</v>
      </c>
      <c r="D296" s="23"/>
    </row>
    <row r="297" spans="1:4" x14ac:dyDescent="0.3">
      <c r="A297" s="34" t="s">
        <v>366</v>
      </c>
      <c r="B297" s="35">
        <v>450000</v>
      </c>
      <c r="C297" s="35">
        <f>SUBTOTAL(9,C300:C306)</f>
        <v>380931.41000000003</v>
      </c>
      <c r="D297" s="36">
        <v>0.84651424444444434</v>
      </c>
    </row>
    <row r="298" spans="1:4" x14ac:dyDescent="0.3">
      <c r="A298" s="37" t="s">
        <v>279</v>
      </c>
      <c r="B298" s="38">
        <v>300000</v>
      </c>
      <c r="C298" s="38">
        <f>SUBTOTAL(9,C300:C300)</f>
        <v>300000</v>
      </c>
      <c r="D298" s="39">
        <v>1.2697713666666666</v>
      </c>
    </row>
    <row r="299" spans="1:4" x14ac:dyDescent="0.3">
      <c r="A299" s="40" t="s">
        <v>343</v>
      </c>
      <c r="B299" s="41">
        <v>300000</v>
      </c>
      <c r="C299" s="41">
        <f>SUBTOTAL(9,C300:C300)</f>
        <v>300000</v>
      </c>
      <c r="D299" s="42">
        <v>1.2697713666666666</v>
      </c>
    </row>
    <row r="300" spans="1:4" x14ac:dyDescent="0.3">
      <c r="A300" s="21" t="s">
        <v>344</v>
      </c>
      <c r="B300" s="22"/>
      <c r="C300" s="22">
        <v>300000</v>
      </c>
      <c r="D300" s="23"/>
    </row>
    <row r="301" spans="1:4" x14ac:dyDescent="0.3">
      <c r="A301" s="37" t="s">
        <v>323</v>
      </c>
      <c r="B301" s="38">
        <v>150000</v>
      </c>
      <c r="C301" s="38">
        <f>SUBTOTAL(9,C303:C303)</f>
        <v>0</v>
      </c>
      <c r="D301" s="39">
        <v>0</v>
      </c>
    </row>
    <row r="302" spans="1:4" x14ac:dyDescent="0.3">
      <c r="A302" s="40" t="s">
        <v>343</v>
      </c>
      <c r="B302" s="41">
        <v>150000</v>
      </c>
      <c r="C302" s="41">
        <v>80931.41</v>
      </c>
      <c r="D302" s="42">
        <v>0</v>
      </c>
    </row>
    <row r="303" spans="1:4" x14ac:dyDescent="0.3">
      <c r="A303" s="21" t="s">
        <v>344</v>
      </c>
      <c r="B303" s="22"/>
      <c r="C303" s="22">
        <v>0</v>
      </c>
      <c r="D303" s="23"/>
    </row>
    <row r="304" spans="1:4" x14ac:dyDescent="0.3">
      <c r="A304" s="37" t="s">
        <v>350</v>
      </c>
      <c r="B304" s="38">
        <v>0</v>
      </c>
      <c r="C304" s="38">
        <f>SUBTOTAL(9,C306:C306)</f>
        <v>0</v>
      </c>
      <c r="D304" s="39" t="str">
        <f>IF(B304&lt;&gt;0,C304/B304,"-")</f>
        <v>-</v>
      </c>
    </row>
    <row r="305" spans="1:4" x14ac:dyDescent="0.3">
      <c r="A305" s="40" t="s">
        <v>343</v>
      </c>
      <c r="B305" s="41">
        <v>0</v>
      </c>
      <c r="C305" s="41">
        <f>SUBTOTAL(9,C306:C306)</f>
        <v>0</v>
      </c>
      <c r="D305" s="42" t="str">
        <f>IF(B305&lt;&gt;0,C305/B305,"-")</f>
        <v>-</v>
      </c>
    </row>
    <row r="306" spans="1:4" x14ac:dyDescent="0.3">
      <c r="A306" s="21" t="s">
        <v>344</v>
      </c>
      <c r="B306" s="22"/>
      <c r="C306" s="22">
        <v>0</v>
      </c>
      <c r="D306" s="23"/>
    </row>
    <row r="307" spans="1:4" x14ac:dyDescent="0.3">
      <c r="A307" s="18" t="s">
        <v>367</v>
      </c>
      <c r="B307" s="19">
        <v>5000</v>
      </c>
      <c r="C307" s="19">
        <f>SUBTOTAL(9,C311:C318)</f>
        <v>4816.29</v>
      </c>
      <c r="D307" s="20">
        <v>0.96325799999999995</v>
      </c>
    </row>
    <row r="308" spans="1:4" x14ac:dyDescent="0.3">
      <c r="A308" s="34" t="s">
        <v>368</v>
      </c>
      <c r="B308" s="35">
        <v>2500</v>
      </c>
      <c r="C308" s="35">
        <f>SUBTOTAL(9,C311:C314)</f>
        <v>2360</v>
      </c>
      <c r="D308" s="36">
        <v>0.94399999999999995</v>
      </c>
    </row>
    <row r="309" spans="1:4" x14ac:dyDescent="0.3">
      <c r="A309" s="37" t="s">
        <v>306</v>
      </c>
      <c r="B309" s="38">
        <v>960.56</v>
      </c>
      <c r="C309" s="38">
        <f>SUBTOTAL(9,C311:C311)</f>
        <v>0</v>
      </c>
      <c r="D309" s="39">
        <v>0</v>
      </c>
    </row>
    <row r="310" spans="1:4" x14ac:dyDescent="0.3">
      <c r="A310" s="40" t="s">
        <v>369</v>
      </c>
      <c r="B310" s="41">
        <v>960.56</v>
      </c>
      <c r="C310" s="41">
        <f>SUBTOTAL(9,C311:C311)</f>
        <v>0</v>
      </c>
      <c r="D310" s="42">
        <v>0</v>
      </c>
    </row>
    <row r="311" spans="1:4" x14ac:dyDescent="0.3">
      <c r="A311" s="21" t="s">
        <v>370</v>
      </c>
      <c r="B311" s="22"/>
      <c r="C311" s="22">
        <v>0</v>
      </c>
      <c r="D311" s="23"/>
    </row>
    <row r="312" spans="1:4" x14ac:dyDescent="0.3">
      <c r="A312" s="37" t="s">
        <v>311</v>
      </c>
      <c r="B312" s="38">
        <v>1539.44</v>
      </c>
      <c r="C312" s="38">
        <f>SUBTOTAL(9,C314:C314)</f>
        <v>2360</v>
      </c>
      <c r="D312" s="39">
        <v>1.5330249961024791</v>
      </c>
    </row>
    <row r="313" spans="1:4" x14ac:dyDescent="0.3">
      <c r="A313" s="40" t="s">
        <v>369</v>
      </c>
      <c r="B313" s="41">
        <v>1539.44</v>
      </c>
      <c r="C313" s="41">
        <f>SUBTOTAL(9,C314:C314)</f>
        <v>2360</v>
      </c>
      <c r="D313" s="42">
        <v>1.5330249961024791</v>
      </c>
    </row>
    <row r="314" spans="1:4" x14ac:dyDescent="0.3">
      <c r="A314" s="21" t="s">
        <v>370</v>
      </c>
      <c r="B314" s="22"/>
      <c r="C314" s="22">
        <v>2360</v>
      </c>
      <c r="D314" s="23"/>
    </row>
    <row r="315" spans="1:4" x14ac:dyDescent="0.3">
      <c r="A315" s="34" t="s">
        <v>371</v>
      </c>
      <c r="B315" s="35">
        <v>2500</v>
      </c>
      <c r="C315" s="35">
        <f>SUBTOTAL(9,C318:C318)</f>
        <v>2456.29</v>
      </c>
      <c r="D315" s="36">
        <v>0.98251599999999994</v>
      </c>
    </row>
    <row r="316" spans="1:4" x14ac:dyDescent="0.3">
      <c r="A316" s="37" t="s">
        <v>306</v>
      </c>
      <c r="B316" s="38">
        <v>2500</v>
      </c>
      <c r="C316" s="38">
        <f>SUBTOTAL(9,C318:C318)</f>
        <v>2456.29</v>
      </c>
      <c r="D316" s="39">
        <v>0.98251599999999994</v>
      </c>
    </row>
    <row r="317" spans="1:4" x14ac:dyDescent="0.3">
      <c r="A317" s="40" t="s">
        <v>283</v>
      </c>
      <c r="B317" s="41">
        <v>2500</v>
      </c>
      <c r="C317" s="41">
        <f>SUBTOTAL(9,C318:C318)</f>
        <v>2456.29</v>
      </c>
      <c r="D317" s="42">
        <v>0.98251599999999994</v>
      </c>
    </row>
    <row r="318" spans="1:4" x14ac:dyDescent="0.3">
      <c r="A318" s="21" t="s">
        <v>284</v>
      </c>
      <c r="B318" s="22"/>
      <c r="C318" s="22">
        <v>2456.29</v>
      </c>
      <c r="D318" s="23"/>
    </row>
    <row r="319" spans="1:4" x14ac:dyDescent="0.3">
      <c r="A319" s="18" t="s">
        <v>372</v>
      </c>
      <c r="B319" s="19">
        <v>8000</v>
      </c>
      <c r="C319" s="19">
        <f>SUBTOTAL(9,C323:C323)</f>
        <v>7410</v>
      </c>
      <c r="D319" s="20">
        <v>0.92625000000000002</v>
      </c>
    </row>
    <row r="320" spans="1:4" x14ac:dyDescent="0.3">
      <c r="A320" s="34" t="s">
        <v>373</v>
      </c>
      <c r="B320" s="35">
        <v>8000</v>
      </c>
      <c r="C320" s="35">
        <f>SUBTOTAL(9,C323:C323)</f>
        <v>7410</v>
      </c>
      <c r="D320" s="36">
        <v>0.92625000000000002</v>
      </c>
    </row>
    <row r="321" spans="1:4" x14ac:dyDescent="0.3">
      <c r="A321" s="37" t="s">
        <v>279</v>
      </c>
      <c r="B321" s="38">
        <v>8000</v>
      </c>
      <c r="C321" s="38">
        <f>SUBTOTAL(9,C323:C323)</f>
        <v>7410</v>
      </c>
      <c r="D321" s="39">
        <v>0.92625000000000002</v>
      </c>
    </row>
    <row r="322" spans="1:4" x14ac:dyDescent="0.3">
      <c r="A322" s="40" t="s">
        <v>280</v>
      </c>
      <c r="B322" s="41">
        <v>8000</v>
      </c>
      <c r="C322" s="41">
        <f>SUBTOTAL(9,C323:C323)</f>
        <v>7410</v>
      </c>
      <c r="D322" s="42">
        <v>0.92625000000000002</v>
      </c>
    </row>
    <row r="323" spans="1:4" x14ac:dyDescent="0.3">
      <c r="A323" s="21" t="s">
        <v>281</v>
      </c>
      <c r="B323" s="22"/>
      <c r="C323" s="22">
        <v>7410</v>
      </c>
      <c r="D323" s="23"/>
    </row>
    <row r="324" spans="1:4" x14ac:dyDescent="0.3">
      <c r="A324" s="18" t="s">
        <v>374</v>
      </c>
      <c r="B324" s="19">
        <v>23500</v>
      </c>
      <c r="C324" s="19">
        <f>SUBTOTAL(9,C328:C338)</f>
        <v>21859.360000000001</v>
      </c>
      <c r="D324" s="20">
        <v>0.93018553191489362</v>
      </c>
    </row>
    <row r="325" spans="1:4" x14ac:dyDescent="0.3">
      <c r="A325" s="34" t="s">
        <v>375</v>
      </c>
      <c r="B325" s="35">
        <v>8000</v>
      </c>
      <c r="C325" s="35">
        <f>SUBTOTAL(9,C328:C331)</f>
        <v>6000</v>
      </c>
      <c r="D325" s="36">
        <v>0.75</v>
      </c>
    </row>
    <row r="326" spans="1:4" x14ac:dyDescent="0.3">
      <c r="A326" s="37" t="s">
        <v>279</v>
      </c>
      <c r="B326" s="38">
        <v>8000</v>
      </c>
      <c r="C326" s="38">
        <f>SUBTOTAL(9,C328:C328)</f>
        <v>6000</v>
      </c>
      <c r="D326" s="39">
        <v>0.75</v>
      </c>
    </row>
    <row r="327" spans="1:4" x14ac:dyDescent="0.3">
      <c r="A327" s="40" t="s">
        <v>288</v>
      </c>
      <c r="B327" s="41">
        <v>8000</v>
      </c>
      <c r="C327" s="41">
        <f>SUBTOTAL(9,C328:C328)</f>
        <v>6000</v>
      </c>
      <c r="D327" s="42">
        <v>0.75</v>
      </c>
    </row>
    <row r="328" spans="1:4" x14ac:dyDescent="0.3">
      <c r="A328" s="21" t="s">
        <v>300</v>
      </c>
      <c r="B328" s="22"/>
      <c r="C328" s="22">
        <v>6000</v>
      </c>
      <c r="D328" s="23"/>
    </row>
    <row r="329" spans="1:4" x14ac:dyDescent="0.3">
      <c r="A329" s="37" t="s">
        <v>323</v>
      </c>
      <c r="B329" s="38">
        <v>0</v>
      </c>
      <c r="C329" s="38">
        <f>SUBTOTAL(9,C331:C331)</f>
        <v>0</v>
      </c>
      <c r="D329" s="39" t="str">
        <f>IF(B329&lt;&gt;0,C329/B329,"-")</f>
        <v>-</v>
      </c>
    </row>
    <row r="330" spans="1:4" x14ac:dyDescent="0.3">
      <c r="A330" s="40" t="s">
        <v>288</v>
      </c>
      <c r="B330" s="41">
        <v>0</v>
      </c>
      <c r="C330" s="41">
        <f>SUBTOTAL(9,C331:C331)</f>
        <v>0</v>
      </c>
      <c r="D330" s="42" t="str">
        <f>IF(B330&lt;&gt;0,C330/B330,"-")</f>
        <v>-</v>
      </c>
    </row>
    <row r="331" spans="1:4" x14ac:dyDescent="0.3">
      <c r="A331" s="21" t="s">
        <v>300</v>
      </c>
      <c r="B331" s="22"/>
      <c r="C331" s="22">
        <v>0</v>
      </c>
      <c r="D331" s="23"/>
    </row>
    <row r="332" spans="1:4" x14ac:dyDescent="0.3">
      <c r="A332" s="34" t="s">
        <v>376</v>
      </c>
      <c r="B332" s="35">
        <v>15500</v>
      </c>
      <c r="C332" s="35">
        <f>SUBTOTAL(9,C335:C338)</f>
        <v>15859.36</v>
      </c>
      <c r="D332" s="36">
        <v>1.0231845161290325</v>
      </c>
    </row>
    <row r="333" spans="1:4" x14ac:dyDescent="0.3">
      <c r="A333" s="37" t="s">
        <v>279</v>
      </c>
      <c r="B333" s="38">
        <v>3100</v>
      </c>
      <c r="C333" s="38">
        <f>SUBTOTAL(9,C335:C335)</f>
        <v>777.2</v>
      </c>
      <c r="D333" s="39">
        <v>0.25070967741935485</v>
      </c>
    </row>
    <row r="334" spans="1:4" x14ac:dyDescent="0.3">
      <c r="A334" s="40" t="s">
        <v>288</v>
      </c>
      <c r="B334" s="41">
        <v>3100</v>
      </c>
      <c r="C334" s="41">
        <f>SUBTOTAL(9,C335:C335)</f>
        <v>777.2</v>
      </c>
      <c r="D334" s="42">
        <v>0.25070967741935485</v>
      </c>
    </row>
    <row r="335" spans="1:4" x14ac:dyDescent="0.3">
      <c r="A335" s="21" t="s">
        <v>300</v>
      </c>
      <c r="B335" s="22"/>
      <c r="C335" s="22">
        <v>777.2</v>
      </c>
      <c r="D335" s="23"/>
    </row>
    <row r="336" spans="1:4" x14ac:dyDescent="0.3">
      <c r="A336" s="37" t="s">
        <v>323</v>
      </c>
      <c r="B336" s="38">
        <v>12400</v>
      </c>
      <c r="C336" s="38">
        <f>SUBTOTAL(9,C338:C338)</f>
        <v>15082.16</v>
      </c>
      <c r="D336" s="39">
        <v>1.2163032258064517</v>
      </c>
    </row>
    <row r="337" spans="1:4" x14ac:dyDescent="0.3">
      <c r="A337" s="40" t="s">
        <v>288</v>
      </c>
      <c r="B337" s="41">
        <v>12400</v>
      </c>
      <c r="C337" s="41">
        <f>SUBTOTAL(9,C338:C338)</f>
        <v>15082.16</v>
      </c>
      <c r="D337" s="42">
        <v>1.2163032258064517</v>
      </c>
    </row>
    <row r="338" spans="1:4" x14ac:dyDescent="0.3">
      <c r="A338" s="21" t="s">
        <v>300</v>
      </c>
      <c r="B338" s="22"/>
      <c r="C338" s="22">
        <v>15082.16</v>
      </c>
      <c r="D338" s="23"/>
    </row>
    <row r="339" spans="1:4" x14ac:dyDescent="0.3">
      <c r="A339" s="18" t="s">
        <v>377</v>
      </c>
      <c r="B339" s="19">
        <v>24200</v>
      </c>
      <c r="C339" s="19">
        <f>SUBTOTAL(9,C343:C357)</f>
        <v>16549.48</v>
      </c>
      <c r="D339" s="20">
        <v>0.68386280991735537</v>
      </c>
    </row>
    <row r="340" spans="1:4" x14ac:dyDescent="0.3">
      <c r="A340" s="34" t="s">
        <v>378</v>
      </c>
      <c r="B340" s="35">
        <v>9200</v>
      </c>
      <c r="C340" s="35">
        <f>SUBTOTAL(9,C343:C353)</f>
        <v>6111.98</v>
      </c>
      <c r="D340" s="36">
        <v>0.66434565217391295</v>
      </c>
    </row>
    <row r="341" spans="1:4" x14ac:dyDescent="0.3">
      <c r="A341" s="37" t="s">
        <v>279</v>
      </c>
      <c r="B341" s="38">
        <v>2600</v>
      </c>
      <c r="C341" s="38">
        <f>SUBTOTAL(9,C343:C345)</f>
        <v>2150.92</v>
      </c>
      <c r="D341" s="39">
        <v>0.82727692307692324</v>
      </c>
    </row>
    <row r="342" spans="1:4" x14ac:dyDescent="0.3">
      <c r="A342" s="40" t="s">
        <v>288</v>
      </c>
      <c r="B342" s="41">
        <v>2600</v>
      </c>
      <c r="C342" s="41">
        <f>SUBTOTAL(9,C343:C343)</f>
        <v>2150.92</v>
      </c>
      <c r="D342" s="42">
        <v>0.82727692307692324</v>
      </c>
    </row>
    <row r="343" spans="1:4" x14ac:dyDescent="0.3">
      <c r="A343" s="21" t="s">
        <v>335</v>
      </c>
      <c r="B343" s="22"/>
      <c r="C343" s="22">
        <v>2150.92</v>
      </c>
      <c r="D343" s="23"/>
    </row>
    <row r="344" spans="1:4" x14ac:dyDescent="0.3">
      <c r="A344" s="40" t="s">
        <v>302</v>
      </c>
      <c r="B344" s="41">
        <v>0</v>
      </c>
      <c r="C344" s="41">
        <f>SUBTOTAL(9,C345:C345)</f>
        <v>0</v>
      </c>
      <c r="D344" s="42" t="str">
        <f>IF(B344&lt;&gt;0,C344/B344,"-")</f>
        <v>-</v>
      </c>
    </row>
    <row r="345" spans="1:4" x14ac:dyDescent="0.3">
      <c r="A345" s="21" t="s">
        <v>305</v>
      </c>
      <c r="B345" s="22"/>
      <c r="C345" s="22">
        <v>0</v>
      </c>
      <c r="D345" s="23"/>
    </row>
    <row r="346" spans="1:4" x14ac:dyDescent="0.3">
      <c r="A346" s="37" t="s">
        <v>306</v>
      </c>
      <c r="B346" s="38">
        <v>6600</v>
      </c>
      <c r="C346" s="38">
        <f>SUBTOTAL(9,C348:C350)</f>
        <v>3961.06</v>
      </c>
      <c r="D346" s="39">
        <v>0.60016060606060606</v>
      </c>
    </row>
    <row r="347" spans="1:4" x14ac:dyDescent="0.3">
      <c r="A347" s="40" t="s">
        <v>288</v>
      </c>
      <c r="B347" s="41">
        <v>6600</v>
      </c>
      <c r="C347" s="41">
        <f>SUBTOTAL(9,C348:C348)</f>
        <v>3961.06</v>
      </c>
      <c r="D347" s="42">
        <v>0.60016060606060606</v>
      </c>
    </row>
    <row r="348" spans="1:4" x14ac:dyDescent="0.3">
      <c r="A348" s="21" t="s">
        <v>335</v>
      </c>
      <c r="B348" s="22"/>
      <c r="C348" s="22">
        <v>3961.06</v>
      </c>
      <c r="D348" s="23"/>
    </row>
    <row r="349" spans="1:4" x14ac:dyDescent="0.3">
      <c r="A349" s="40" t="s">
        <v>302</v>
      </c>
      <c r="B349" s="41">
        <v>0</v>
      </c>
      <c r="C349" s="41">
        <f>SUBTOTAL(9,C350:C350)</f>
        <v>0</v>
      </c>
      <c r="D349" s="42" t="str">
        <f>IF(B349&lt;&gt;0,C349/B349,"-")</f>
        <v>-</v>
      </c>
    </row>
    <row r="350" spans="1:4" x14ac:dyDescent="0.3">
      <c r="A350" s="21" t="s">
        <v>305</v>
      </c>
      <c r="B350" s="22"/>
      <c r="C350" s="22">
        <v>0</v>
      </c>
      <c r="D350" s="23"/>
    </row>
    <row r="351" spans="1:4" x14ac:dyDescent="0.3">
      <c r="A351" s="37" t="s">
        <v>346</v>
      </c>
      <c r="B351" s="38">
        <v>0</v>
      </c>
      <c r="C351" s="38">
        <f>SUBTOTAL(9,C353:C353)</f>
        <v>0</v>
      </c>
      <c r="D351" s="39" t="str">
        <f>IF(B351&lt;&gt;0,C351/B351,"-")</f>
        <v>-</v>
      </c>
    </row>
    <row r="352" spans="1:4" x14ac:dyDescent="0.3">
      <c r="A352" s="40" t="s">
        <v>302</v>
      </c>
      <c r="B352" s="41">
        <v>0</v>
      </c>
      <c r="C352" s="41">
        <f>SUBTOTAL(9,C353:C353)</f>
        <v>0</v>
      </c>
      <c r="D352" s="42" t="str">
        <f>IF(B352&lt;&gt;0,C352/B352,"-")</f>
        <v>-</v>
      </c>
    </row>
    <row r="353" spans="1:4" x14ac:dyDescent="0.3">
      <c r="A353" s="21" t="s">
        <v>305</v>
      </c>
      <c r="B353" s="22"/>
      <c r="C353" s="22">
        <v>0</v>
      </c>
      <c r="D353" s="23"/>
    </row>
    <row r="354" spans="1:4" x14ac:dyDescent="0.3">
      <c r="A354" s="34" t="s">
        <v>379</v>
      </c>
      <c r="B354" s="35">
        <v>15000</v>
      </c>
      <c r="C354" s="35">
        <f>SUBTOTAL(9,C357:C357)</f>
        <v>10437.5</v>
      </c>
      <c r="D354" s="36">
        <v>0.6958333333333333</v>
      </c>
    </row>
    <row r="355" spans="1:4" x14ac:dyDescent="0.3">
      <c r="A355" s="37" t="s">
        <v>306</v>
      </c>
      <c r="B355" s="38">
        <v>15000</v>
      </c>
      <c r="C355" s="38">
        <f>SUBTOTAL(9,C357:C357)</f>
        <v>10437.5</v>
      </c>
      <c r="D355" s="39">
        <v>0.6958333333333333</v>
      </c>
    </row>
    <row r="356" spans="1:4" x14ac:dyDescent="0.3">
      <c r="A356" s="40" t="s">
        <v>288</v>
      </c>
      <c r="B356" s="41">
        <v>15000</v>
      </c>
      <c r="C356" s="41">
        <f>SUBTOTAL(9,C357:C357)</f>
        <v>10437.5</v>
      </c>
      <c r="D356" s="42">
        <v>0.6958333333333333</v>
      </c>
    </row>
    <row r="357" spans="1:4" x14ac:dyDescent="0.3">
      <c r="A357" s="21" t="s">
        <v>298</v>
      </c>
      <c r="B357" s="22"/>
      <c r="C357" s="22">
        <v>10437.5</v>
      </c>
      <c r="D357" s="23"/>
    </row>
    <row r="358" spans="1:4" x14ac:dyDescent="0.3">
      <c r="A358" s="18" t="s">
        <v>380</v>
      </c>
      <c r="B358" s="19">
        <v>29600</v>
      </c>
      <c r="C358" s="19">
        <f>SUBTOTAL(9,C362:C365)</f>
        <v>15900</v>
      </c>
      <c r="D358" s="20">
        <v>0.53716216216216217</v>
      </c>
    </row>
    <row r="359" spans="1:4" x14ac:dyDescent="0.3">
      <c r="A359" s="34" t="s">
        <v>379</v>
      </c>
      <c r="B359" s="35">
        <v>29600</v>
      </c>
      <c r="C359" s="35">
        <f>SUBTOTAL(9,C362:C365)</f>
        <v>15900</v>
      </c>
      <c r="D359" s="36">
        <v>0.53716216216216217</v>
      </c>
    </row>
    <row r="360" spans="1:4" x14ac:dyDescent="0.3">
      <c r="A360" s="37" t="s">
        <v>279</v>
      </c>
      <c r="B360" s="38">
        <v>7000</v>
      </c>
      <c r="C360" s="38">
        <f>SUBTOTAL(9,C362:C362)</f>
        <v>4600</v>
      </c>
      <c r="D360" s="39">
        <v>0.65714285714285714</v>
      </c>
    </row>
    <row r="361" spans="1:4" x14ac:dyDescent="0.3">
      <c r="A361" s="40" t="s">
        <v>288</v>
      </c>
      <c r="B361" s="41">
        <v>7000</v>
      </c>
      <c r="C361" s="41">
        <f>SUBTOTAL(9,C362:C362)</f>
        <v>4600</v>
      </c>
      <c r="D361" s="42">
        <v>0.65714285714285714</v>
      </c>
    </row>
    <row r="362" spans="1:4" x14ac:dyDescent="0.3">
      <c r="A362" s="21" t="s">
        <v>289</v>
      </c>
      <c r="B362" s="22"/>
      <c r="C362" s="22">
        <v>4600</v>
      </c>
      <c r="D362" s="23"/>
    </row>
    <row r="363" spans="1:4" x14ac:dyDescent="0.3">
      <c r="A363" s="37" t="s">
        <v>306</v>
      </c>
      <c r="B363" s="38">
        <v>22600</v>
      </c>
      <c r="C363" s="38">
        <f>SUBTOTAL(9,C365:C365)</f>
        <v>11300</v>
      </c>
      <c r="D363" s="39">
        <v>0.5</v>
      </c>
    </row>
    <row r="364" spans="1:4" x14ac:dyDescent="0.3">
      <c r="A364" s="40" t="s">
        <v>288</v>
      </c>
      <c r="B364" s="41">
        <v>22600</v>
      </c>
      <c r="C364" s="41">
        <f>SUBTOTAL(9,C365:C365)</f>
        <v>11300</v>
      </c>
      <c r="D364" s="42">
        <v>0.5</v>
      </c>
    </row>
    <row r="365" spans="1:4" x14ac:dyDescent="0.3">
      <c r="A365" s="21" t="s">
        <v>289</v>
      </c>
      <c r="B365" s="22"/>
      <c r="C365" s="22">
        <v>11300</v>
      </c>
      <c r="D365" s="23"/>
    </row>
    <row r="366" spans="1:4" x14ac:dyDescent="0.3">
      <c r="A366" s="18" t="s">
        <v>381</v>
      </c>
      <c r="B366" s="19">
        <v>5000</v>
      </c>
      <c r="C366" s="19">
        <f>SUBTOTAL(9,C370:C370)</f>
        <v>0</v>
      </c>
      <c r="D366" s="20">
        <v>0</v>
      </c>
    </row>
    <row r="367" spans="1:4" x14ac:dyDescent="0.3">
      <c r="A367" s="34" t="s">
        <v>382</v>
      </c>
      <c r="B367" s="35">
        <v>5000</v>
      </c>
      <c r="C367" s="35">
        <f>SUBTOTAL(9,C370:C370)</f>
        <v>0</v>
      </c>
      <c r="D367" s="36">
        <v>0</v>
      </c>
    </row>
    <row r="368" spans="1:4" x14ac:dyDescent="0.3">
      <c r="A368" s="37" t="s">
        <v>306</v>
      </c>
      <c r="B368" s="38">
        <v>5000</v>
      </c>
      <c r="C368" s="38">
        <f>SUBTOTAL(9,C370:C370)</f>
        <v>0</v>
      </c>
      <c r="D368" s="39">
        <v>0</v>
      </c>
    </row>
    <row r="369" spans="1:4" x14ac:dyDescent="0.3">
      <c r="A369" s="40" t="s">
        <v>288</v>
      </c>
      <c r="B369" s="41">
        <v>5000</v>
      </c>
      <c r="C369" s="41">
        <f>SUBTOTAL(9,C370:C370)</f>
        <v>0</v>
      </c>
      <c r="D369" s="42">
        <v>0</v>
      </c>
    </row>
    <row r="370" spans="1:4" x14ac:dyDescent="0.3">
      <c r="A370" s="21" t="s">
        <v>335</v>
      </c>
      <c r="B370" s="22"/>
      <c r="C370" s="22">
        <v>0</v>
      </c>
      <c r="D370" s="23"/>
    </row>
    <row r="371" spans="1:4" x14ac:dyDescent="0.3">
      <c r="A371" s="18" t="s">
        <v>383</v>
      </c>
      <c r="B371" s="19">
        <v>58000</v>
      </c>
      <c r="C371" s="19">
        <f>SUBTOTAL(9,C375:C378)</f>
        <v>55780.299999999996</v>
      </c>
      <c r="D371" s="20">
        <v>0.96172931034482756</v>
      </c>
    </row>
    <row r="372" spans="1:4" x14ac:dyDescent="0.3">
      <c r="A372" s="34" t="s">
        <v>384</v>
      </c>
      <c r="B372" s="35">
        <v>58000</v>
      </c>
      <c r="C372" s="35">
        <f>SUBTOTAL(9,C375:C378)</f>
        <v>55780.299999999996</v>
      </c>
      <c r="D372" s="36">
        <v>0.96172931034482756</v>
      </c>
    </row>
    <row r="373" spans="1:4" x14ac:dyDescent="0.3">
      <c r="A373" s="37" t="s">
        <v>279</v>
      </c>
      <c r="B373" s="38">
        <v>10000</v>
      </c>
      <c r="C373" s="38">
        <f>SUBTOTAL(9,C375:C375)</f>
        <v>8727.6</v>
      </c>
      <c r="D373" s="39">
        <v>0.87276000000000031</v>
      </c>
    </row>
    <row r="374" spans="1:4" x14ac:dyDescent="0.3">
      <c r="A374" s="40" t="s">
        <v>341</v>
      </c>
      <c r="B374" s="41">
        <v>10000</v>
      </c>
      <c r="C374" s="41">
        <f>SUBTOTAL(9,C375:C375)</f>
        <v>8727.6</v>
      </c>
      <c r="D374" s="42">
        <v>0.87276000000000031</v>
      </c>
    </row>
    <row r="375" spans="1:4" x14ac:dyDescent="0.3">
      <c r="A375" s="21" t="s">
        <v>385</v>
      </c>
      <c r="B375" s="22"/>
      <c r="C375" s="22">
        <v>8727.6</v>
      </c>
      <c r="D375" s="23"/>
    </row>
    <row r="376" spans="1:4" x14ac:dyDescent="0.3">
      <c r="A376" s="37" t="s">
        <v>306</v>
      </c>
      <c r="B376" s="38">
        <v>48000</v>
      </c>
      <c r="C376" s="38">
        <f>SUBTOTAL(9,C378:C378)</f>
        <v>47052.7</v>
      </c>
      <c r="D376" s="39">
        <v>0.98026458333333333</v>
      </c>
    </row>
    <row r="377" spans="1:4" x14ac:dyDescent="0.3">
      <c r="A377" s="40" t="s">
        <v>369</v>
      </c>
      <c r="B377" s="41">
        <v>48000</v>
      </c>
      <c r="C377" s="41">
        <f>SUBTOTAL(9,C378:C378)</f>
        <v>47052.7</v>
      </c>
      <c r="D377" s="42">
        <v>0.98026458333333333</v>
      </c>
    </row>
    <row r="378" spans="1:4" x14ac:dyDescent="0.3">
      <c r="A378" s="21" t="s">
        <v>370</v>
      </c>
      <c r="B378" s="22"/>
      <c r="C378" s="22">
        <v>47052.7</v>
      </c>
      <c r="D378" s="23"/>
    </row>
    <row r="379" spans="1:4" x14ac:dyDescent="0.3">
      <c r="A379" s="18" t="s">
        <v>386</v>
      </c>
      <c r="B379" s="19">
        <v>40000</v>
      </c>
      <c r="C379" s="19">
        <f>SUBTOTAL(9,C383:C394)</f>
        <v>38187.78</v>
      </c>
      <c r="D379" s="20">
        <v>0.9546945</v>
      </c>
    </row>
    <row r="380" spans="1:4" x14ac:dyDescent="0.3">
      <c r="A380" s="34" t="s">
        <v>387</v>
      </c>
      <c r="B380" s="35">
        <v>12000</v>
      </c>
      <c r="C380" s="35">
        <f>SUBTOTAL(9,C383:C383)</f>
        <v>9878.69</v>
      </c>
      <c r="D380" s="36">
        <v>0.82322416666666676</v>
      </c>
    </row>
    <row r="381" spans="1:4" x14ac:dyDescent="0.3">
      <c r="A381" s="37" t="s">
        <v>306</v>
      </c>
      <c r="B381" s="38">
        <v>12000</v>
      </c>
      <c r="C381" s="38">
        <f>SUBTOTAL(9,C383:C383)</f>
        <v>9878.69</v>
      </c>
      <c r="D381" s="39">
        <v>0.82322416666666676</v>
      </c>
    </row>
    <row r="382" spans="1:4" x14ac:dyDescent="0.3">
      <c r="A382" s="40" t="s">
        <v>280</v>
      </c>
      <c r="B382" s="41">
        <v>12000</v>
      </c>
      <c r="C382" s="41">
        <f>SUBTOTAL(9,C383:C383)</f>
        <v>9878.69</v>
      </c>
      <c r="D382" s="42">
        <v>0.82322416666666676</v>
      </c>
    </row>
    <row r="383" spans="1:4" x14ac:dyDescent="0.3">
      <c r="A383" s="21" t="s">
        <v>388</v>
      </c>
      <c r="B383" s="22"/>
      <c r="C383" s="22">
        <v>9878.69</v>
      </c>
      <c r="D383" s="23"/>
    </row>
    <row r="384" spans="1:4" x14ac:dyDescent="0.3">
      <c r="A384" s="34" t="s">
        <v>389</v>
      </c>
      <c r="B384" s="35">
        <v>5900</v>
      </c>
      <c r="C384" s="35">
        <f>SUBTOTAL(9,C387:C387)</f>
        <v>6706.78</v>
      </c>
      <c r="D384" s="36">
        <v>1.1367423728813559</v>
      </c>
    </row>
    <row r="385" spans="1:4" x14ac:dyDescent="0.3">
      <c r="A385" s="37" t="s">
        <v>279</v>
      </c>
      <c r="B385" s="38">
        <v>5900</v>
      </c>
      <c r="C385" s="38">
        <f>SUBTOTAL(9,C387:C387)</f>
        <v>6706.78</v>
      </c>
      <c r="D385" s="39">
        <v>1.1367423728813559</v>
      </c>
    </row>
    <row r="386" spans="1:4" x14ac:dyDescent="0.3">
      <c r="A386" s="40" t="s">
        <v>280</v>
      </c>
      <c r="B386" s="41">
        <v>5900</v>
      </c>
      <c r="C386" s="41">
        <f>SUBTOTAL(9,C387:C387)</f>
        <v>6706.78</v>
      </c>
      <c r="D386" s="42">
        <v>1.1367423728813559</v>
      </c>
    </row>
    <row r="387" spans="1:4" x14ac:dyDescent="0.3">
      <c r="A387" s="21" t="s">
        <v>281</v>
      </c>
      <c r="B387" s="22"/>
      <c r="C387" s="22">
        <v>6706.78</v>
      </c>
      <c r="D387" s="23"/>
    </row>
    <row r="388" spans="1:4" x14ac:dyDescent="0.3">
      <c r="A388" s="34" t="s">
        <v>390</v>
      </c>
      <c r="B388" s="35">
        <v>22100</v>
      </c>
      <c r="C388" s="35">
        <f>SUBTOTAL(9,C391:C394)</f>
        <v>21602.309999999998</v>
      </c>
      <c r="D388" s="36">
        <v>0.97748009049773743</v>
      </c>
    </row>
    <row r="389" spans="1:4" x14ac:dyDescent="0.3">
      <c r="A389" s="37" t="s">
        <v>279</v>
      </c>
      <c r="B389" s="38">
        <v>21400</v>
      </c>
      <c r="C389" s="38">
        <f>SUBTOTAL(9,C391:C391)</f>
        <v>20903.009999999998</v>
      </c>
      <c r="D389" s="39">
        <v>0.97677616822429902</v>
      </c>
    </row>
    <row r="390" spans="1:4" x14ac:dyDescent="0.3">
      <c r="A390" s="40" t="s">
        <v>341</v>
      </c>
      <c r="B390" s="41">
        <v>21400</v>
      </c>
      <c r="C390" s="41">
        <f>SUBTOTAL(9,C391:C391)</f>
        <v>20903.009999999998</v>
      </c>
      <c r="D390" s="42">
        <v>0.97677616822429902</v>
      </c>
    </row>
    <row r="391" spans="1:4" x14ac:dyDescent="0.3">
      <c r="A391" s="21" t="s">
        <v>385</v>
      </c>
      <c r="B391" s="22"/>
      <c r="C391" s="22">
        <v>20903.009999999998</v>
      </c>
      <c r="D391" s="23"/>
    </row>
    <row r="392" spans="1:4" x14ac:dyDescent="0.3">
      <c r="A392" s="37" t="s">
        <v>311</v>
      </c>
      <c r="B392" s="38">
        <v>700</v>
      </c>
      <c r="C392" s="38">
        <f>SUBTOTAL(9,C394:C394)</f>
        <v>699.3</v>
      </c>
      <c r="D392" s="39">
        <v>0.99899999999999989</v>
      </c>
    </row>
    <row r="393" spans="1:4" x14ac:dyDescent="0.3">
      <c r="A393" s="40" t="s">
        <v>341</v>
      </c>
      <c r="B393" s="41">
        <v>700</v>
      </c>
      <c r="C393" s="41">
        <f>SUBTOTAL(9,C394:C394)</f>
        <v>699.3</v>
      </c>
      <c r="D393" s="42">
        <v>0.99899999999999989</v>
      </c>
    </row>
    <row r="394" spans="1:4" x14ac:dyDescent="0.3">
      <c r="A394" s="21" t="s">
        <v>391</v>
      </c>
      <c r="B394" s="22"/>
      <c r="C394" s="22">
        <v>699.3</v>
      </c>
      <c r="D394" s="23"/>
    </row>
    <row r="395" spans="1:4" x14ac:dyDescent="0.3">
      <c r="A395" s="18" t="s">
        <v>392</v>
      </c>
      <c r="B395" s="19">
        <v>498000</v>
      </c>
      <c r="C395" s="19">
        <f>SUBTOTAL(9,C399:C407)</f>
        <v>482836</v>
      </c>
      <c r="D395" s="20">
        <v>0.96955020080321275</v>
      </c>
    </row>
    <row r="396" spans="1:4" x14ac:dyDescent="0.3">
      <c r="A396" s="34" t="s">
        <v>393</v>
      </c>
      <c r="B396" s="35">
        <v>36000</v>
      </c>
      <c r="C396" s="35">
        <f>SUBTOTAL(9,C399:C399)</f>
        <v>36000</v>
      </c>
      <c r="D396" s="36">
        <v>1</v>
      </c>
    </row>
    <row r="397" spans="1:4" x14ac:dyDescent="0.3">
      <c r="A397" s="37" t="s">
        <v>306</v>
      </c>
      <c r="B397" s="38">
        <v>36000</v>
      </c>
      <c r="C397" s="38">
        <f>SUBTOTAL(9,C399:C399)</f>
        <v>36000</v>
      </c>
      <c r="D397" s="39">
        <v>1</v>
      </c>
    </row>
    <row r="398" spans="1:4" x14ac:dyDescent="0.3">
      <c r="A398" s="40" t="s">
        <v>283</v>
      </c>
      <c r="B398" s="41">
        <v>36000</v>
      </c>
      <c r="C398" s="41">
        <f>SUBTOTAL(9,C399:C399)</f>
        <v>36000</v>
      </c>
      <c r="D398" s="42">
        <v>1</v>
      </c>
    </row>
    <row r="399" spans="1:4" x14ac:dyDescent="0.3">
      <c r="A399" s="21" t="s">
        <v>284</v>
      </c>
      <c r="B399" s="22"/>
      <c r="C399" s="22">
        <v>36000</v>
      </c>
      <c r="D399" s="23"/>
    </row>
    <row r="400" spans="1:4" x14ac:dyDescent="0.3">
      <c r="A400" s="34" t="s">
        <v>394</v>
      </c>
      <c r="B400" s="35">
        <v>462000</v>
      </c>
      <c r="C400" s="35">
        <f>SUBTOTAL(9,C403:C407)</f>
        <v>446836</v>
      </c>
      <c r="D400" s="36">
        <v>0.96717748917748914</v>
      </c>
    </row>
    <row r="401" spans="1:4" x14ac:dyDescent="0.3">
      <c r="A401" s="37" t="s">
        <v>279</v>
      </c>
      <c r="B401" s="38">
        <v>162000</v>
      </c>
      <c r="C401" s="38">
        <f>SUBTOTAL(9,C403:C404)</f>
        <v>146836</v>
      </c>
      <c r="D401" s="39">
        <v>0.59775308641975311</v>
      </c>
    </row>
    <row r="402" spans="1:4" x14ac:dyDescent="0.3">
      <c r="A402" s="40" t="s">
        <v>302</v>
      </c>
      <c r="B402" s="41">
        <v>162000</v>
      </c>
      <c r="C402" s="41">
        <f>SUBTOTAL(9,C403:C404)</f>
        <v>146836</v>
      </c>
      <c r="D402" s="42">
        <v>0.59775308641975311</v>
      </c>
    </row>
    <row r="403" spans="1:4" x14ac:dyDescent="0.3">
      <c r="A403" s="21" t="s">
        <v>336</v>
      </c>
      <c r="B403" s="22"/>
      <c r="C403" s="22">
        <v>146836</v>
      </c>
      <c r="D403" s="23"/>
    </row>
    <row r="404" spans="1:4" x14ac:dyDescent="0.3">
      <c r="A404" s="21" t="s">
        <v>358</v>
      </c>
      <c r="B404" s="22"/>
      <c r="C404" s="22">
        <v>0</v>
      </c>
      <c r="D404" s="23"/>
    </row>
    <row r="405" spans="1:4" x14ac:dyDescent="0.3">
      <c r="A405" s="37" t="s">
        <v>306</v>
      </c>
      <c r="B405" s="38">
        <v>300000</v>
      </c>
      <c r="C405" s="38">
        <f>SUBTOTAL(9,C407:C407)</f>
        <v>300000</v>
      </c>
      <c r="D405" s="39">
        <v>1.1666666666666667</v>
      </c>
    </row>
    <row r="406" spans="1:4" x14ac:dyDescent="0.3">
      <c r="A406" s="40" t="s">
        <v>302</v>
      </c>
      <c r="B406" s="41">
        <v>300000</v>
      </c>
      <c r="C406" s="41">
        <f>SUBTOTAL(9,C407:C407)</f>
        <v>300000</v>
      </c>
      <c r="D406" s="42">
        <v>1.1666666666666667</v>
      </c>
    </row>
    <row r="407" spans="1:4" x14ac:dyDescent="0.3">
      <c r="A407" s="21" t="s">
        <v>336</v>
      </c>
      <c r="B407" s="22"/>
      <c r="C407" s="22">
        <v>300000</v>
      </c>
      <c r="D407" s="23"/>
    </row>
    <row r="408" spans="1:4" x14ac:dyDescent="0.3">
      <c r="A408" s="18" t="s">
        <v>395</v>
      </c>
      <c r="B408" s="19">
        <v>56000</v>
      </c>
      <c r="C408" s="19">
        <f>SUBTOTAL(9,C412:C420)</f>
        <v>49691.32</v>
      </c>
      <c r="D408" s="20">
        <v>0.88734500000000005</v>
      </c>
    </row>
    <row r="409" spans="1:4" x14ac:dyDescent="0.3">
      <c r="A409" s="34" t="s">
        <v>396</v>
      </c>
      <c r="B409" s="35">
        <v>5700</v>
      </c>
      <c r="C409" s="35">
        <f>SUBTOTAL(9,C412:C412)</f>
        <v>2700</v>
      </c>
      <c r="D409" s="36">
        <v>0.47368421052631576</v>
      </c>
    </row>
    <row r="410" spans="1:4" x14ac:dyDescent="0.3">
      <c r="A410" s="37" t="s">
        <v>279</v>
      </c>
      <c r="B410" s="38">
        <v>5700</v>
      </c>
      <c r="C410" s="38">
        <f>SUBTOTAL(9,C412:C412)</f>
        <v>2700</v>
      </c>
      <c r="D410" s="39">
        <v>0.47368421052631576</v>
      </c>
    </row>
    <row r="411" spans="1:4" x14ac:dyDescent="0.3">
      <c r="A411" s="40" t="s">
        <v>283</v>
      </c>
      <c r="B411" s="41">
        <v>5700</v>
      </c>
      <c r="C411" s="41">
        <f>SUBTOTAL(9,C412:C412)</f>
        <v>2700</v>
      </c>
      <c r="D411" s="42">
        <v>0.47368421052631576</v>
      </c>
    </row>
    <row r="412" spans="1:4" x14ac:dyDescent="0.3">
      <c r="A412" s="21" t="s">
        <v>284</v>
      </c>
      <c r="B412" s="22"/>
      <c r="C412" s="22">
        <v>2700</v>
      </c>
      <c r="D412" s="23"/>
    </row>
    <row r="413" spans="1:4" x14ac:dyDescent="0.3">
      <c r="A413" s="34" t="s">
        <v>397</v>
      </c>
      <c r="B413" s="35">
        <v>14300</v>
      </c>
      <c r="C413" s="35">
        <f>SUBTOTAL(9,C416:C416)</f>
        <v>14300</v>
      </c>
      <c r="D413" s="36">
        <v>1</v>
      </c>
    </row>
    <row r="414" spans="1:4" x14ac:dyDescent="0.3">
      <c r="A414" s="37" t="s">
        <v>306</v>
      </c>
      <c r="B414" s="38">
        <v>14300</v>
      </c>
      <c r="C414" s="38">
        <f>SUBTOTAL(9,C416:C416)</f>
        <v>14300</v>
      </c>
      <c r="D414" s="39">
        <v>1</v>
      </c>
    </row>
    <row r="415" spans="1:4" x14ac:dyDescent="0.3">
      <c r="A415" s="40" t="s">
        <v>283</v>
      </c>
      <c r="B415" s="41">
        <v>14300</v>
      </c>
      <c r="C415" s="41">
        <f>SUBTOTAL(9,C416:C416)</f>
        <v>14300</v>
      </c>
      <c r="D415" s="42">
        <v>1</v>
      </c>
    </row>
    <row r="416" spans="1:4" x14ac:dyDescent="0.3">
      <c r="A416" s="21" t="s">
        <v>284</v>
      </c>
      <c r="B416" s="22"/>
      <c r="C416" s="22">
        <v>14300</v>
      </c>
      <c r="D416" s="23"/>
    </row>
    <row r="417" spans="1:4" x14ac:dyDescent="0.3">
      <c r="A417" s="34" t="s">
        <v>398</v>
      </c>
      <c r="B417" s="35">
        <v>36000</v>
      </c>
      <c r="C417" s="35">
        <f>SUBTOTAL(9,C420:C420)</f>
        <v>32691.32</v>
      </c>
      <c r="D417" s="36">
        <v>0.90809222222222219</v>
      </c>
    </row>
    <row r="418" spans="1:4" x14ac:dyDescent="0.3">
      <c r="A418" s="37" t="s">
        <v>306</v>
      </c>
      <c r="B418" s="38">
        <v>36000</v>
      </c>
      <c r="C418" s="38">
        <f>SUBTOTAL(9,C420:C420)</f>
        <v>32691.32</v>
      </c>
      <c r="D418" s="39">
        <v>0.90809222222222219</v>
      </c>
    </row>
    <row r="419" spans="1:4" x14ac:dyDescent="0.3">
      <c r="A419" s="40" t="s">
        <v>288</v>
      </c>
      <c r="B419" s="41">
        <v>36000</v>
      </c>
      <c r="C419" s="41">
        <f>SUBTOTAL(9,C420:C420)</f>
        <v>32691.32</v>
      </c>
      <c r="D419" s="42">
        <v>0.90809222222222219</v>
      </c>
    </row>
    <row r="420" spans="1:4" x14ac:dyDescent="0.3">
      <c r="A420" s="21" t="s">
        <v>300</v>
      </c>
      <c r="B420" s="22"/>
      <c r="C420" s="22">
        <v>32691.32</v>
      </c>
      <c r="D420" s="23"/>
    </row>
    <row r="421" spans="1:4" x14ac:dyDescent="0.3">
      <c r="A421" s="18" t="s">
        <v>399</v>
      </c>
      <c r="B421" s="19">
        <v>92300</v>
      </c>
      <c r="C421" s="19">
        <f>SUBTOTAL(9,C425:C431)</f>
        <v>85303.85</v>
      </c>
      <c r="D421" s="20">
        <v>0.92420205850487547</v>
      </c>
    </row>
    <row r="422" spans="1:4" x14ac:dyDescent="0.3">
      <c r="A422" s="34" t="s">
        <v>400</v>
      </c>
      <c r="B422" s="35">
        <v>92300</v>
      </c>
      <c r="C422" s="35">
        <f>SUBTOTAL(9,C425:C431)</f>
        <v>85303.85</v>
      </c>
      <c r="D422" s="36">
        <v>0.92420205850487547</v>
      </c>
    </row>
    <row r="423" spans="1:4" x14ac:dyDescent="0.3">
      <c r="A423" s="37" t="s">
        <v>279</v>
      </c>
      <c r="B423" s="38">
        <v>31300</v>
      </c>
      <c r="C423" s="38">
        <f>SUBTOTAL(9,C425:C425)</f>
        <v>25303.85</v>
      </c>
      <c r="D423" s="39">
        <v>0.80842971246006357</v>
      </c>
    </row>
    <row r="424" spans="1:4" x14ac:dyDescent="0.3">
      <c r="A424" s="40" t="s">
        <v>280</v>
      </c>
      <c r="B424" s="41">
        <v>31300</v>
      </c>
      <c r="C424" s="41">
        <f>SUBTOTAL(9,C425:C425)</f>
        <v>25303.85</v>
      </c>
      <c r="D424" s="42">
        <v>0.80842971246006357</v>
      </c>
    </row>
    <row r="425" spans="1:4" x14ac:dyDescent="0.3">
      <c r="A425" s="21" t="s">
        <v>281</v>
      </c>
      <c r="B425" s="22"/>
      <c r="C425" s="22">
        <v>25303.85</v>
      </c>
      <c r="D425" s="23"/>
    </row>
    <row r="426" spans="1:4" x14ac:dyDescent="0.3">
      <c r="A426" s="37" t="s">
        <v>306</v>
      </c>
      <c r="B426" s="38">
        <v>61000</v>
      </c>
      <c r="C426" s="38">
        <f>SUBTOTAL(9,C428:C431)</f>
        <v>60000</v>
      </c>
      <c r="D426" s="39">
        <v>0.98360655737704927</v>
      </c>
    </row>
    <row r="427" spans="1:4" x14ac:dyDescent="0.3">
      <c r="A427" s="40" t="s">
        <v>288</v>
      </c>
      <c r="B427" s="41">
        <v>3000</v>
      </c>
      <c r="C427" s="41">
        <f>SUBTOTAL(9,C428:C428)</f>
        <v>2000</v>
      </c>
      <c r="D427" s="42">
        <v>0.66666666666666663</v>
      </c>
    </row>
    <row r="428" spans="1:4" x14ac:dyDescent="0.3">
      <c r="A428" s="21" t="s">
        <v>300</v>
      </c>
      <c r="B428" s="22"/>
      <c r="C428" s="22">
        <v>2000</v>
      </c>
      <c r="D428" s="23"/>
    </row>
    <row r="429" spans="1:4" x14ac:dyDescent="0.3">
      <c r="A429" s="40" t="s">
        <v>280</v>
      </c>
      <c r="B429" s="41">
        <v>58000</v>
      </c>
      <c r="C429" s="41">
        <f>SUBTOTAL(9,C430:C431)</f>
        <v>58000</v>
      </c>
      <c r="D429" s="42">
        <v>1</v>
      </c>
    </row>
    <row r="430" spans="1:4" x14ac:dyDescent="0.3">
      <c r="A430" s="21" t="s">
        <v>281</v>
      </c>
      <c r="B430" s="22"/>
      <c r="C430" s="22">
        <v>23000</v>
      </c>
      <c r="D430" s="23"/>
    </row>
    <row r="431" spans="1:4" x14ac:dyDescent="0.3">
      <c r="A431" s="21" t="s">
        <v>388</v>
      </c>
      <c r="B431" s="22"/>
      <c r="C431" s="22">
        <v>35000</v>
      </c>
      <c r="D431" s="23"/>
    </row>
    <row r="432" spans="1:4" x14ac:dyDescent="0.3">
      <c r="A432" s="15" t="s">
        <v>243</v>
      </c>
      <c r="B432" s="16">
        <v>290450.3</v>
      </c>
      <c r="C432" s="16">
        <f>SUBTOTAL(9,C441:C482)</f>
        <v>265670.31999999995</v>
      </c>
      <c r="D432" s="17">
        <v>0.91468426784203682</v>
      </c>
    </row>
    <row r="433" spans="1:4" x14ac:dyDescent="0.3">
      <c r="A433" s="28" t="s">
        <v>246</v>
      </c>
      <c r="B433" s="29"/>
      <c r="C433" s="29"/>
      <c r="D433" s="29"/>
    </row>
    <row r="434" spans="1:4" x14ac:dyDescent="0.3">
      <c r="A434" s="30" t="s">
        <v>247</v>
      </c>
      <c r="B434" s="31" t="s">
        <v>401</v>
      </c>
      <c r="C434" s="32" t="s">
        <v>402</v>
      </c>
      <c r="D434" s="33">
        <v>0.90718153643512955</v>
      </c>
    </row>
    <row r="435" spans="1:4" x14ac:dyDescent="0.3">
      <c r="A435" s="30" t="s">
        <v>257</v>
      </c>
      <c r="B435" s="31" t="s">
        <v>403</v>
      </c>
      <c r="C435" s="32" t="s">
        <v>404</v>
      </c>
      <c r="D435" s="33">
        <v>0.97007865612648225</v>
      </c>
    </row>
    <row r="436" spans="1:4" x14ac:dyDescent="0.3">
      <c r="A436" s="30" t="s">
        <v>405</v>
      </c>
      <c r="B436" s="31" t="s">
        <v>406</v>
      </c>
      <c r="C436" s="32" t="s">
        <v>407</v>
      </c>
      <c r="D436" s="33">
        <v>0.99092061592809422</v>
      </c>
    </row>
    <row r="437" spans="1:4" x14ac:dyDescent="0.3">
      <c r="A437" s="18" t="s">
        <v>286</v>
      </c>
      <c r="B437" s="19">
        <v>290450.3</v>
      </c>
      <c r="C437" s="19">
        <f>SUBTOTAL(9,C441:C482)</f>
        <v>265670.31999999995</v>
      </c>
      <c r="D437" s="20">
        <v>0.91468426784203682</v>
      </c>
    </row>
    <row r="438" spans="1:4" x14ac:dyDescent="0.3">
      <c r="A438" s="34" t="s">
        <v>408</v>
      </c>
      <c r="B438" s="35">
        <v>21100</v>
      </c>
      <c r="C438" s="35">
        <f>SUBTOTAL(9,C441:C443)</f>
        <v>11758.289999999999</v>
      </c>
      <c r="D438" s="36">
        <v>0.55726492890995261</v>
      </c>
    </row>
    <row r="439" spans="1:4" x14ac:dyDescent="0.3">
      <c r="A439" s="37" t="s">
        <v>279</v>
      </c>
      <c r="B439" s="38">
        <v>21100</v>
      </c>
      <c r="C439" s="38">
        <f>SUBTOTAL(9,C441:C443)</f>
        <v>11758.289999999999</v>
      </c>
      <c r="D439" s="39">
        <v>0.55726492890995261</v>
      </c>
    </row>
    <row r="440" spans="1:4" x14ac:dyDescent="0.3">
      <c r="A440" s="40" t="s">
        <v>288</v>
      </c>
      <c r="B440" s="41">
        <v>21100</v>
      </c>
      <c r="C440" s="41">
        <f>SUBTOTAL(9,C441:C443)</f>
        <v>11758.289999999999</v>
      </c>
      <c r="D440" s="42">
        <v>0.55726492890995261</v>
      </c>
    </row>
    <row r="441" spans="1:4" x14ac:dyDescent="0.3">
      <c r="A441" s="21" t="s">
        <v>409</v>
      </c>
      <c r="B441" s="22"/>
      <c r="C441" s="22">
        <v>4717.79</v>
      </c>
      <c r="D441" s="23"/>
    </row>
    <row r="442" spans="1:4" x14ac:dyDescent="0.3">
      <c r="A442" s="21" t="s">
        <v>332</v>
      </c>
      <c r="B442" s="22"/>
      <c r="C442" s="22">
        <v>6845.2199999999984</v>
      </c>
      <c r="D442" s="23"/>
    </row>
    <row r="443" spans="1:4" x14ac:dyDescent="0.3">
      <c r="A443" s="21" t="s">
        <v>410</v>
      </c>
      <c r="B443" s="22"/>
      <c r="C443" s="22">
        <v>195.28</v>
      </c>
      <c r="D443" s="23"/>
    </row>
    <row r="444" spans="1:4" x14ac:dyDescent="0.3">
      <c r="A444" s="34" t="s">
        <v>411</v>
      </c>
      <c r="B444" s="35">
        <v>261740.3</v>
      </c>
      <c r="C444" s="35">
        <f>SUBTOTAL(9,C447:C464)</f>
        <v>250554.60999999996</v>
      </c>
      <c r="D444" s="36">
        <v>0.95726416604550379</v>
      </c>
    </row>
    <row r="445" spans="1:4" x14ac:dyDescent="0.3">
      <c r="A445" s="37" t="s">
        <v>279</v>
      </c>
      <c r="B445" s="38">
        <v>229420</v>
      </c>
      <c r="C445" s="38">
        <f>SUBTOTAL(9,C447:C454)</f>
        <v>219055.05999999997</v>
      </c>
      <c r="D445" s="39">
        <v>0.95482111411385218</v>
      </c>
    </row>
    <row r="446" spans="1:4" x14ac:dyDescent="0.3">
      <c r="A446" s="40" t="s">
        <v>412</v>
      </c>
      <c r="B446" s="41">
        <v>188720</v>
      </c>
      <c r="C446" s="41">
        <f>SUBTOTAL(9,C447:C448)</f>
        <v>183325.38999999998</v>
      </c>
      <c r="D446" s="42">
        <v>0.97141474141585404</v>
      </c>
    </row>
    <row r="447" spans="1:4" x14ac:dyDescent="0.3">
      <c r="A447" s="21" t="s">
        <v>413</v>
      </c>
      <c r="B447" s="22"/>
      <c r="C447" s="22">
        <v>165488.99</v>
      </c>
      <c r="D447" s="23"/>
    </row>
    <row r="448" spans="1:4" x14ac:dyDescent="0.3">
      <c r="A448" s="21" t="s">
        <v>414</v>
      </c>
      <c r="B448" s="22"/>
      <c r="C448" s="22">
        <v>17836.400000000001</v>
      </c>
      <c r="D448" s="23"/>
    </row>
    <row r="449" spans="1:4" x14ac:dyDescent="0.3">
      <c r="A449" s="40" t="s">
        <v>288</v>
      </c>
      <c r="B449" s="41">
        <v>28700</v>
      </c>
      <c r="C449" s="41">
        <f>SUBTOTAL(9,C450:C452)</f>
        <v>24747.35</v>
      </c>
      <c r="D449" s="42">
        <v>0.86227700348432046</v>
      </c>
    </row>
    <row r="450" spans="1:4" x14ac:dyDescent="0.3">
      <c r="A450" s="21" t="s">
        <v>415</v>
      </c>
      <c r="B450" s="22"/>
      <c r="C450" s="22">
        <v>6043.52</v>
      </c>
      <c r="D450" s="23"/>
    </row>
    <row r="451" spans="1:4" x14ac:dyDescent="0.3">
      <c r="A451" s="21" t="s">
        <v>416</v>
      </c>
      <c r="B451" s="22"/>
      <c r="C451" s="22">
        <v>4386</v>
      </c>
      <c r="D451" s="23"/>
    </row>
    <row r="452" spans="1:4" x14ac:dyDescent="0.3">
      <c r="A452" s="21" t="s">
        <v>300</v>
      </c>
      <c r="B452" s="22"/>
      <c r="C452" s="22">
        <v>14317.83</v>
      </c>
      <c r="D452" s="23"/>
    </row>
    <row r="453" spans="1:4" x14ac:dyDescent="0.3">
      <c r="A453" s="40" t="s">
        <v>341</v>
      </c>
      <c r="B453" s="41">
        <v>12000</v>
      </c>
      <c r="C453" s="41">
        <f>SUBTOTAL(9,C454:C454)</f>
        <v>10982.32</v>
      </c>
      <c r="D453" s="42">
        <v>0.9151933333333333</v>
      </c>
    </row>
    <row r="454" spans="1:4" x14ac:dyDescent="0.3">
      <c r="A454" s="21" t="s">
        <v>391</v>
      </c>
      <c r="B454" s="22"/>
      <c r="C454" s="22">
        <v>10982.32</v>
      </c>
      <c r="D454" s="23"/>
    </row>
    <row r="455" spans="1:4" x14ac:dyDescent="0.3">
      <c r="A455" s="37" t="s">
        <v>306</v>
      </c>
      <c r="B455" s="38">
        <v>25300</v>
      </c>
      <c r="C455" s="38">
        <f>SUBTOTAL(9,C457:C458)</f>
        <v>24542.99</v>
      </c>
      <c r="D455" s="39">
        <v>0.97007865612648225</v>
      </c>
    </row>
    <row r="456" spans="1:4" x14ac:dyDescent="0.3">
      <c r="A456" s="40" t="s">
        <v>412</v>
      </c>
      <c r="B456" s="41">
        <v>25300</v>
      </c>
      <c r="C456" s="41">
        <f>SUBTOTAL(9,C457:C458)</f>
        <v>24542.99</v>
      </c>
      <c r="D456" s="42">
        <v>0.97007865612648225</v>
      </c>
    </row>
    <row r="457" spans="1:4" x14ac:dyDescent="0.3">
      <c r="A457" s="21" t="s">
        <v>413</v>
      </c>
      <c r="B457" s="22"/>
      <c r="C457" s="22">
        <v>0</v>
      </c>
      <c r="D457" s="23"/>
    </row>
    <row r="458" spans="1:4" x14ac:dyDescent="0.3">
      <c r="A458" s="21" t="s">
        <v>417</v>
      </c>
      <c r="B458" s="22"/>
      <c r="C458" s="22">
        <v>24542.99</v>
      </c>
      <c r="D458" s="23"/>
    </row>
    <row r="459" spans="1:4" x14ac:dyDescent="0.3">
      <c r="A459" s="37" t="s">
        <v>418</v>
      </c>
      <c r="B459" s="38">
        <v>7020.3</v>
      </c>
      <c r="C459" s="38">
        <f>SUBTOTAL(9,C461:C464)</f>
        <v>6956.5599999999995</v>
      </c>
      <c r="D459" s="39">
        <v>0.99092061592809411</v>
      </c>
    </row>
    <row r="460" spans="1:4" x14ac:dyDescent="0.3">
      <c r="A460" s="40" t="s">
        <v>412</v>
      </c>
      <c r="B460" s="41">
        <v>6780.3</v>
      </c>
      <c r="C460" s="41">
        <f>SUBTOTAL(9,C461:C462)</f>
        <v>6716.5599999999995</v>
      </c>
      <c r="D460" s="42">
        <v>0.99059923602200484</v>
      </c>
    </row>
    <row r="461" spans="1:4" x14ac:dyDescent="0.3">
      <c r="A461" s="21" t="s">
        <v>413</v>
      </c>
      <c r="B461" s="22"/>
      <c r="C461" s="22">
        <v>5765.28</v>
      </c>
      <c r="D461" s="23"/>
    </row>
    <row r="462" spans="1:4" x14ac:dyDescent="0.3">
      <c r="A462" s="21" t="s">
        <v>417</v>
      </c>
      <c r="B462" s="22"/>
      <c r="C462" s="22">
        <v>951.28</v>
      </c>
      <c r="D462" s="23"/>
    </row>
    <row r="463" spans="1:4" x14ac:dyDescent="0.3">
      <c r="A463" s="40" t="s">
        <v>288</v>
      </c>
      <c r="B463" s="41">
        <v>240</v>
      </c>
      <c r="C463" s="41">
        <f>SUBTOTAL(9,C464:C464)</f>
        <v>240</v>
      </c>
      <c r="D463" s="42">
        <v>1</v>
      </c>
    </row>
    <row r="464" spans="1:4" x14ac:dyDescent="0.3">
      <c r="A464" s="21" t="s">
        <v>415</v>
      </c>
      <c r="B464" s="22"/>
      <c r="C464" s="22">
        <v>240</v>
      </c>
      <c r="D464" s="23"/>
    </row>
    <row r="465" spans="1:4" x14ac:dyDescent="0.3">
      <c r="A465" s="34" t="s">
        <v>291</v>
      </c>
      <c r="B465" s="35">
        <v>4410</v>
      </c>
      <c r="C465" s="35">
        <f>SUBTOTAL(9,C468:C472)</f>
        <v>2546.17</v>
      </c>
      <c r="D465" s="36">
        <v>0.57736281179138327</v>
      </c>
    </row>
    <row r="466" spans="1:4" x14ac:dyDescent="0.3">
      <c r="A466" s="37" t="s">
        <v>279</v>
      </c>
      <c r="B466" s="38">
        <v>4410</v>
      </c>
      <c r="C466" s="38">
        <f>SUBTOTAL(9,C468:C472)</f>
        <v>2546.17</v>
      </c>
      <c r="D466" s="39">
        <v>0.57736281179138327</v>
      </c>
    </row>
    <row r="467" spans="1:4" x14ac:dyDescent="0.3">
      <c r="A467" s="40" t="s">
        <v>288</v>
      </c>
      <c r="B467" s="41">
        <v>1010</v>
      </c>
      <c r="C467" s="41">
        <f>SUBTOTAL(9,C468:C470)</f>
        <v>541.45000000000005</v>
      </c>
      <c r="D467" s="42">
        <v>0.53608910891089112</v>
      </c>
    </row>
    <row r="468" spans="1:4" x14ac:dyDescent="0.3">
      <c r="A468" s="21" t="s">
        <v>419</v>
      </c>
      <c r="B468" s="22"/>
      <c r="C468" s="22">
        <v>233.6</v>
      </c>
      <c r="D468" s="23"/>
    </row>
    <row r="469" spans="1:4" x14ac:dyDescent="0.3">
      <c r="A469" s="21" t="s">
        <v>360</v>
      </c>
      <c r="B469" s="22"/>
      <c r="C469" s="22">
        <v>158.4</v>
      </c>
      <c r="D469" s="23"/>
    </row>
    <row r="470" spans="1:4" x14ac:dyDescent="0.3">
      <c r="A470" s="21" t="s">
        <v>300</v>
      </c>
      <c r="B470" s="22"/>
      <c r="C470" s="22">
        <v>149.44999999999999</v>
      </c>
      <c r="D470" s="23"/>
    </row>
    <row r="471" spans="1:4" x14ac:dyDescent="0.3">
      <c r="A471" s="40" t="s">
        <v>312</v>
      </c>
      <c r="B471" s="41">
        <v>3400</v>
      </c>
      <c r="C471" s="41">
        <f>SUBTOTAL(9,C472:C472)</f>
        <v>2004.72</v>
      </c>
      <c r="D471" s="42">
        <v>0.58962352941176477</v>
      </c>
    </row>
    <row r="472" spans="1:4" x14ac:dyDescent="0.3">
      <c r="A472" s="21" t="s">
        <v>420</v>
      </c>
      <c r="B472" s="22"/>
      <c r="C472" s="22">
        <v>2004.72</v>
      </c>
      <c r="D472" s="23"/>
    </row>
    <row r="473" spans="1:4" x14ac:dyDescent="0.3">
      <c r="A473" s="34" t="s">
        <v>421</v>
      </c>
      <c r="B473" s="35">
        <v>3200</v>
      </c>
      <c r="C473" s="35">
        <f>SUBTOTAL(9,C476:C482)</f>
        <v>811.25</v>
      </c>
      <c r="D473" s="36">
        <v>0.25351562500000002</v>
      </c>
    </row>
    <row r="474" spans="1:4" x14ac:dyDescent="0.3">
      <c r="A474" s="37" t="s">
        <v>279</v>
      </c>
      <c r="B474" s="38">
        <v>3200</v>
      </c>
      <c r="C474" s="38">
        <f>SUBTOTAL(9,C476:C479)</f>
        <v>811.25</v>
      </c>
      <c r="D474" s="39">
        <v>0.25351562500000002</v>
      </c>
    </row>
    <row r="475" spans="1:4" x14ac:dyDescent="0.3">
      <c r="A475" s="40" t="s">
        <v>288</v>
      </c>
      <c r="B475" s="41">
        <v>1200</v>
      </c>
      <c r="C475" s="41">
        <f>SUBTOTAL(9,C476:C477)</f>
        <v>811.25</v>
      </c>
      <c r="D475" s="42">
        <v>0.67604166666666665</v>
      </c>
    </row>
    <row r="476" spans="1:4" x14ac:dyDescent="0.3">
      <c r="A476" s="21" t="s">
        <v>422</v>
      </c>
      <c r="B476" s="22"/>
      <c r="C476" s="22">
        <v>811.25</v>
      </c>
      <c r="D476" s="23"/>
    </row>
    <row r="477" spans="1:4" x14ac:dyDescent="0.3">
      <c r="A477" s="21" t="s">
        <v>339</v>
      </c>
      <c r="B477" s="22"/>
      <c r="C477" s="22">
        <v>0</v>
      </c>
      <c r="D477" s="23"/>
    </row>
    <row r="478" spans="1:4" x14ac:dyDescent="0.3">
      <c r="A478" s="40" t="s">
        <v>302</v>
      </c>
      <c r="B478" s="41">
        <v>2000</v>
      </c>
      <c r="C478" s="41">
        <f>SUBTOTAL(9,C479:C479)</f>
        <v>0</v>
      </c>
      <c r="D478" s="42">
        <v>0</v>
      </c>
    </row>
    <row r="479" spans="1:4" x14ac:dyDescent="0.3">
      <c r="A479" s="21" t="s">
        <v>423</v>
      </c>
      <c r="B479" s="22"/>
      <c r="C479" s="22">
        <v>0</v>
      </c>
      <c r="D479" s="23"/>
    </row>
    <row r="480" spans="1:4" x14ac:dyDescent="0.3">
      <c r="A480" s="37" t="s">
        <v>306</v>
      </c>
      <c r="B480" s="38">
        <v>0</v>
      </c>
      <c r="C480" s="38">
        <f>SUBTOTAL(9,C482:C482)</f>
        <v>0</v>
      </c>
      <c r="D480" s="39" t="str">
        <f>IF(B480&lt;&gt;0,C480/B480,"-")</f>
        <v>-</v>
      </c>
    </row>
    <row r="481" spans="1:4" x14ac:dyDescent="0.3">
      <c r="A481" s="40" t="s">
        <v>288</v>
      </c>
      <c r="B481" s="41">
        <v>0</v>
      </c>
      <c r="C481" s="41">
        <f>SUBTOTAL(9,C482:C482)</f>
        <v>0</v>
      </c>
      <c r="D481" s="42" t="str">
        <f>IF(B481&lt;&gt;0,C481/B481,"-")</f>
        <v>-</v>
      </c>
    </row>
    <row r="482" spans="1:4" x14ac:dyDescent="0.3">
      <c r="A482" s="21" t="s">
        <v>339</v>
      </c>
      <c r="B482" s="22"/>
      <c r="C482" s="22">
        <v>0</v>
      </c>
      <c r="D482" s="23"/>
    </row>
    <row r="483" spans="1:4" x14ac:dyDescent="0.3">
      <c r="A483" s="15" t="s">
        <v>244</v>
      </c>
      <c r="B483" s="16">
        <v>510520</v>
      </c>
      <c r="C483" s="16">
        <f>SUBTOTAL(9,C493:C559)</f>
        <v>497130.59</v>
      </c>
      <c r="D483" s="17">
        <v>0.97377299616077739</v>
      </c>
    </row>
    <row r="484" spans="1:4" x14ac:dyDescent="0.3">
      <c r="A484" s="28" t="s">
        <v>246</v>
      </c>
      <c r="B484" s="29"/>
      <c r="C484" s="29"/>
      <c r="D484" s="29"/>
    </row>
    <row r="485" spans="1:4" x14ac:dyDescent="0.3">
      <c r="A485" s="30" t="s">
        <v>247</v>
      </c>
      <c r="B485" s="31" t="s">
        <v>424</v>
      </c>
      <c r="C485" s="32" t="s">
        <v>425</v>
      </c>
      <c r="D485" s="33">
        <v>0.99581023699802507</v>
      </c>
    </row>
    <row r="486" spans="1:4" x14ac:dyDescent="0.3">
      <c r="A486" s="30" t="s">
        <v>426</v>
      </c>
      <c r="B486" s="31" t="s">
        <v>427</v>
      </c>
      <c r="C486" s="32" t="s">
        <v>428</v>
      </c>
      <c r="D486" s="33">
        <v>0.96567778634785972</v>
      </c>
    </row>
    <row r="487" spans="1:4" x14ac:dyDescent="0.3">
      <c r="A487" s="30" t="s">
        <v>257</v>
      </c>
      <c r="B487" s="31" t="s">
        <v>429</v>
      </c>
      <c r="C487" s="32" t="s">
        <v>430</v>
      </c>
      <c r="D487" s="33">
        <v>0.91894117647058859</v>
      </c>
    </row>
    <row r="488" spans="1:4" x14ac:dyDescent="0.3">
      <c r="A488" s="30" t="s">
        <v>431</v>
      </c>
      <c r="B488" s="31" t="s">
        <v>432</v>
      </c>
      <c r="C488" s="32" t="s">
        <v>433</v>
      </c>
      <c r="D488" s="33">
        <v>0.71134000000000031</v>
      </c>
    </row>
    <row r="489" spans="1:4" x14ac:dyDescent="0.3">
      <c r="A489" s="18" t="s">
        <v>383</v>
      </c>
      <c r="B489" s="19">
        <v>510520</v>
      </c>
      <c r="C489" s="19">
        <f>SUBTOTAL(9,C493:C559)</f>
        <v>497130.59</v>
      </c>
      <c r="D489" s="20">
        <v>0.97377299616077739</v>
      </c>
    </row>
    <row r="490" spans="1:4" x14ac:dyDescent="0.3">
      <c r="A490" s="34" t="s">
        <v>434</v>
      </c>
      <c r="B490" s="35">
        <v>486720</v>
      </c>
      <c r="C490" s="35">
        <f>SUBTOTAL(9,C493:C534)</f>
        <v>474752.71</v>
      </c>
      <c r="D490" s="36">
        <v>0.97541237261669955</v>
      </c>
    </row>
    <row r="491" spans="1:4" x14ac:dyDescent="0.3">
      <c r="A491" s="37" t="s">
        <v>279</v>
      </c>
      <c r="B491" s="38">
        <v>280000</v>
      </c>
      <c r="C491" s="38">
        <f>SUBTOTAL(9,C493:C495)</f>
        <v>280149.27</v>
      </c>
      <c r="D491" s="39">
        <v>1.0005331071428571</v>
      </c>
    </row>
    <row r="492" spans="1:4" x14ac:dyDescent="0.3">
      <c r="A492" s="40" t="s">
        <v>412</v>
      </c>
      <c r="B492" s="41">
        <v>280000</v>
      </c>
      <c r="C492" s="41">
        <f>SUBTOTAL(9,C493:C495)</f>
        <v>280149.27</v>
      </c>
      <c r="D492" s="42">
        <v>1.0005331071428571</v>
      </c>
    </row>
    <row r="493" spans="1:4" x14ac:dyDescent="0.3">
      <c r="A493" s="21" t="s">
        <v>413</v>
      </c>
      <c r="B493" s="22"/>
      <c r="C493" s="22">
        <v>250072.17</v>
      </c>
      <c r="D493" s="23"/>
    </row>
    <row r="494" spans="1:4" x14ac:dyDescent="0.3">
      <c r="A494" s="21" t="s">
        <v>414</v>
      </c>
      <c r="B494" s="22"/>
      <c r="C494" s="22">
        <v>6800</v>
      </c>
      <c r="D494" s="23"/>
    </row>
    <row r="495" spans="1:4" x14ac:dyDescent="0.3">
      <c r="A495" s="21" t="s">
        <v>417</v>
      </c>
      <c r="B495" s="22"/>
      <c r="C495" s="22">
        <v>23277.1</v>
      </c>
      <c r="D495" s="23"/>
    </row>
    <row r="496" spans="1:4" x14ac:dyDescent="0.3">
      <c r="A496" s="37" t="s">
        <v>435</v>
      </c>
      <c r="B496" s="38">
        <v>103720</v>
      </c>
      <c r="C496" s="38">
        <f>SUBTOTAL(9,C498:C527)</f>
        <v>100160.09999999999</v>
      </c>
      <c r="D496" s="39">
        <v>0.9656777863478595</v>
      </c>
    </row>
    <row r="497" spans="1:4" x14ac:dyDescent="0.3">
      <c r="A497" s="40" t="s">
        <v>412</v>
      </c>
      <c r="B497" s="41">
        <v>17320</v>
      </c>
      <c r="C497" s="41">
        <f>SUBTOTAL(9,C498:C499)</f>
        <v>19707.72</v>
      </c>
      <c r="D497" s="42">
        <v>1.1378591224018475</v>
      </c>
    </row>
    <row r="498" spans="1:4" x14ac:dyDescent="0.3">
      <c r="A498" s="21" t="s">
        <v>414</v>
      </c>
      <c r="B498" s="22"/>
      <c r="C498" s="22">
        <v>9707.7199999999993</v>
      </c>
      <c r="D498" s="23"/>
    </row>
    <row r="499" spans="1:4" x14ac:dyDescent="0.3">
      <c r="A499" s="21" t="s">
        <v>417</v>
      </c>
      <c r="B499" s="22"/>
      <c r="C499" s="22">
        <v>10000</v>
      </c>
      <c r="D499" s="23"/>
    </row>
    <row r="500" spans="1:4" x14ac:dyDescent="0.3">
      <c r="A500" s="40" t="s">
        <v>288</v>
      </c>
      <c r="B500" s="41">
        <v>85470</v>
      </c>
      <c r="C500" s="41">
        <f>SUBTOTAL(9,C501:C525)</f>
        <v>79526.92</v>
      </c>
      <c r="D500" s="42">
        <v>0.93046589446589445</v>
      </c>
    </row>
    <row r="501" spans="1:4" x14ac:dyDescent="0.3">
      <c r="A501" s="21" t="s">
        <v>419</v>
      </c>
      <c r="B501" s="22"/>
      <c r="C501" s="22">
        <v>0</v>
      </c>
      <c r="D501" s="23"/>
    </row>
    <row r="502" spans="1:4" x14ac:dyDescent="0.3">
      <c r="A502" s="21" t="s">
        <v>415</v>
      </c>
      <c r="B502" s="22"/>
      <c r="C502" s="22">
        <v>9822.2999999999993</v>
      </c>
      <c r="D502" s="23"/>
    </row>
    <row r="503" spans="1:4" x14ac:dyDescent="0.3">
      <c r="A503" s="21" t="s">
        <v>422</v>
      </c>
      <c r="B503" s="22"/>
      <c r="C503" s="22">
        <v>1740.63</v>
      </c>
      <c r="D503" s="23"/>
    </row>
    <row r="504" spans="1:4" x14ac:dyDescent="0.3">
      <c r="A504" s="21" t="s">
        <v>416</v>
      </c>
      <c r="B504" s="22"/>
      <c r="C504" s="22">
        <v>694.5</v>
      </c>
      <c r="D504" s="23"/>
    </row>
    <row r="505" spans="1:4" x14ac:dyDescent="0.3">
      <c r="A505" s="21" t="s">
        <v>409</v>
      </c>
      <c r="B505" s="22"/>
      <c r="C505" s="22">
        <v>8470.34</v>
      </c>
      <c r="D505" s="23"/>
    </row>
    <row r="506" spans="1:4" x14ac:dyDescent="0.3">
      <c r="A506" s="21" t="s">
        <v>436</v>
      </c>
      <c r="B506" s="22"/>
      <c r="C506" s="22">
        <v>22653.77</v>
      </c>
      <c r="D506" s="23"/>
    </row>
    <row r="507" spans="1:4" x14ac:dyDescent="0.3">
      <c r="A507" s="21" t="s">
        <v>332</v>
      </c>
      <c r="B507" s="22"/>
      <c r="C507" s="22">
        <v>6883.87</v>
      </c>
      <c r="D507" s="23"/>
    </row>
    <row r="508" spans="1:4" x14ac:dyDescent="0.3">
      <c r="A508" s="21" t="s">
        <v>334</v>
      </c>
      <c r="B508" s="22"/>
      <c r="C508" s="22">
        <v>943.31</v>
      </c>
      <c r="D508" s="23"/>
    </row>
    <row r="509" spans="1:4" x14ac:dyDescent="0.3">
      <c r="A509" s="21" t="s">
        <v>292</v>
      </c>
      <c r="B509" s="22"/>
      <c r="C509" s="22">
        <v>2570.86</v>
      </c>
      <c r="D509" s="23"/>
    </row>
    <row r="510" spans="1:4" x14ac:dyDescent="0.3">
      <c r="A510" s="21" t="s">
        <v>410</v>
      </c>
      <c r="B510" s="22"/>
      <c r="C510" s="22">
        <v>1479.97</v>
      </c>
      <c r="D510" s="23"/>
    </row>
    <row r="511" spans="1:4" x14ac:dyDescent="0.3">
      <c r="A511" s="21" t="s">
        <v>293</v>
      </c>
      <c r="B511" s="22"/>
      <c r="C511" s="22">
        <v>1654.01</v>
      </c>
      <c r="D511" s="23"/>
    </row>
    <row r="512" spans="1:4" x14ac:dyDescent="0.3">
      <c r="A512" s="21" t="s">
        <v>294</v>
      </c>
      <c r="B512" s="22"/>
      <c r="C512" s="22">
        <v>4770.78</v>
      </c>
      <c r="D512" s="23"/>
    </row>
    <row r="513" spans="1:4" x14ac:dyDescent="0.3">
      <c r="A513" s="21" t="s">
        <v>295</v>
      </c>
      <c r="B513" s="22"/>
      <c r="C513" s="22">
        <v>670</v>
      </c>
      <c r="D513" s="23"/>
    </row>
    <row r="514" spans="1:4" x14ac:dyDescent="0.3">
      <c r="A514" s="21" t="s">
        <v>335</v>
      </c>
      <c r="B514" s="22"/>
      <c r="C514" s="22">
        <v>3402.87</v>
      </c>
      <c r="D514" s="23"/>
    </row>
    <row r="515" spans="1:4" x14ac:dyDescent="0.3">
      <c r="A515" s="21" t="s">
        <v>296</v>
      </c>
      <c r="B515" s="22"/>
      <c r="C515" s="22">
        <v>0</v>
      </c>
      <c r="D515" s="23"/>
    </row>
    <row r="516" spans="1:4" x14ac:dyDescent="0.3">
      <c r="A516" s="21" t="s">
        <v>339</v>
      </c>
      <c r="B516" s="22"/>
      <c r="C516" s="22">
        <v>939.68</v>
      </c>
      <c r="D516" s="23"/>
    </row>
    <row r="517" spans="1:4" x14ac:dyDescent="0.3">
      <c r="A517" s="21" t="s">
        <v>289</v>
      </c>
      <c r="B517" s="22"/>
      <c r="C517" s="22">
        <v>7967.65</v>
      </c>
      <c r="D517" s="23"/>
    </row>
    <row r="518" spans="1:4" x14ac:dyDescent="0.3">
      <c r="A518" s="21" t="s">
        <v>297</v>
      </c>
      <c r="B518" s="22"/>
      <c r="C518" s="22">
        <v>495</v>
      </c>
      <c r="D518" s="23"/>
    </row>
    <row r="519" spans="1:4" x14ac:dyDescent="0.3">
      <c r="A519" s="21" t="s">
        <v>298</v>
      </c>
      <c r="B519" s="22"/>
      <c r="C519" s="22">
        <v>1480.25</v>
      </c>
      <c r="D519" s="23"/>
    </row>
    <row r="520" spans="1:4" x14ac:dyDescent="0.3">
      <c r="A520" s="21" t="s">
        <v>437</v>
      </c>
      <c r="B520" s="22"/>
      <c r="C520" s="22">
        <v>0</v>
      </c>
      <c r="D520" s="23"/>
    </row>
    <row r="521" spans="1:4" x14ac:dyDescent="0.3">
      <c r="A521" s="21" t="s">
        <v>290</v>
      </c>
      <c r="B521" s="22"/>
      <c r="C521" s="22">
        <v>740.61</v>
      </c>
      <c r="D521" s="23"/>
    </row>
    <row r="522" spans="1:4" x14ac:dyDescent="0.3">
      <c r="A522" s="21" t="s">
        <v>360</v>
      </c>
      <c r="B522" s="22"/>
      <c r="C522" s="22">
        <v>1543.31</v>
      </c>
      <c r="D522" s="23"/>
    </row>
    <row r="523" spans="1:4" x14ac:dyDescent="0.3">
      <c r="A523" s="21" t="s">
        <v>317</v>
      </c>
      <c r="B523" s="22"/>
      <c r="C523" s="22">
        <v>250.35</v>
      </c>
      <c r="D523" s="23"/>
    </row>
    <row r="524" spans="1:4" x14ac:dyDescent="0.3">
      <c r="A524" s="21" t="s">
        <v>438</v>
      </c>
      <c r="B524" s="22"/>
      <c r="C524" s="22">
        <v>0</v>
      </c>
      <c r="D524" s="23"/>
    </row>
    <row r="525" spans="1:4" x14ac:dyDescent="0.3">
      <c r="A525" s="21" t="s">
        <v>300</v>
      </c>
      <c r="B525" s="22"/>
      <c r="C525" s="22">
        <v>352.86</v>
      </c>
      <c r="D525" s="23"/>
    </row>
    <row r="526" spans="1:4" x14ac:dyDescent="0.3">
      <c r="A526" s="40" t="s">
        <v>312</v>
      </c>
      <c r="B526" s="41">
        <v>930</v>
      </c>
      <c r="C526" s="41">
        <f>SUBTOTAL(9,C527:C527)</f>
        <v>925.46</v>
      </c>
      <c r="D526" s="42">
        <v>0.99511827956989252</v>
      </c>
    </row>
    <row r="527" spans="1:4" x14ac:dyDescent="0.3">
      <c r="A527" s="21" t="s">
        <v>420</v>
      </c>
      <c r="B527" s="22"/>
      <c r="C527" s="22">
        <v>925.46</v>
      </c>
      <c r="D527" s="23"/>
    </row>
    <row r="528" spans="1:4" x14ac:dyDescent="0.3">
      <c r="A528" s="37" t="s">
        <v>306</v>
      </c>
      <c r="B528" s="38">
        <v>102000</v>
      </c>
      <c r="C528" s="38">
        <f>SUBTOTAL(9,C530:C531)</f>
        <v>93732</v>
      </c>
      <c r="D528" s="39">
        <v>0.91894117647058859</v>
      </c>
    </row>
    <row r="529" spans="1:4" x14ac:dyDescent="0.3">
      <c r="A529" s="40" t="s">
        <v>412</v>
      </c>
      <c r="B529" s="41">
        <v>102000</v>
      </c>
      <c r="C529" s="41">
        <f>SUBTOTAL(9,C530:C531)</f>
        <v>93732</v>
      </c>
      <c r="D529" s="42">
        <v>0.91894117647058859</v>
      </c>
    </row>
    <row r="530" spans="1:4" x14ac:dyDescent="0.3">
      <c r="A530" s="21" t="s">
        <v>413</v>
      </c>
      <c r="B530" s="22"/>
      <c r="C530" s="22">
        <v>86000</v>
      </c>
      <c r="D530" s="23"/>
    </row>
    <row r="531" spans="1:4" x14ac:dyDescent="0.3">
      <c r="A531" s="21" t="s">
        <v>417</v>
      </c>
      <c r="B531" s="22"/>
      <c r="C531" s="22">
        <v>7732</v>
      </c>
      <c r="D531" s="23"/>
    </row>
    <row r="532" spans="1:4" x14ac:dyDescent="0.3">
      <c r="A532" s="37" t="s">
        <v>439</v>
      </c>
      <c r="B532" s="38">
        <v>1000</v>
      </c>
      <c r="C532" s="38">
        <f>SUBTOTAL(9,C534:C534)</f>
        <v>711.34</v>
      </c>
      <c r="D532" s="39">
        <v>0.71134000000000031</v>
      </c>
    </row>
    <row r="533" spans="1:4" x14ac:dyDescent="0.3">
      <c r="A533" s="40" t="s">
        <v>288</v>
      </c>
      <c r="B533" s="41">
        <v>1000</v>
      </c>
      <c r="C533" s="41">
        <f>SUBTOTAL(9,C534:C534)</f>
        <v>711.34</v>
      </c>
      <c r="D533" s="42">
        <v>0.71134000000000031</v>
      </c>
    </row>
    <row r="534" spans="1:4" x14ac:dyDescent="0.3">
      <c r="A534" s="21" t="s">
        <v>292</v>
      </c>
      <c r="B534" s="22"/>
      <c r="C534" s="22">
        <v>711.34</v>
      </c>
      <c r="D534" s="23"/>
    </row>
    <row r="535" spans="1:4" x14ac:dyDescent="0.3">
      <c r="A535" s="34" t="s">
        <v>440</v>
      </c>
      <c r="B535" s="35">
        <v>4600</v>
      </c>
      <c r="C535" s="35">
        <f>SUBTOTAL(9,C538:C543)</f>
        <v>4594.5</v>
      </c>
      <c r="D535" s="36">
        <v>0.99880434782608696</v>
      </c>
    </row>
    <row r="536" spans="1:4" x14ac:dyDescent="0.3">
      <c r="A536" s="37" t="s">
        <v>279</v>
      </c>
      <c r="B536" s="38">
        <v>4600</v>
      </c>
      <c r="C536" s="38">
        <f>SUBTOTAL(9,C538:C543)</f>
        <v>4594.5</v>
      </c>
      <c r="D536" s="39">
        <v>0.99880434782608696</v>
      </c>
    </row>
    <row r="537" spans="1:4" x14ac:dyDescent="0.3">
      <c r="A537" s="40" t="s">
        <v>412</v>
      </c>
      <c r="B537" s="41">
        <v>4150</v>
      </c>
      <c r="C537" s="41">
        <f>SUBTOTAL(9,C538:C540)</f>
        <v>4144.5</v>
      </c>
      <c r="D537" s="42">
        <v>0.99867469879518067</v>
      </c>
    </row>
    <row r="538" spans="1:4" x14ac:dyDescent="0.3">
      <c r="A538" s="21" t="s">
        <v>413</v>
      </c>
      <c r="B538" s="22"/>
      <c r="C538" s="22">
        <v>3300</v>
      </c>
      <c r="D538" s="23"/>
    </row>
    <row r="539" spans="1:4" x14ac:dyDescent="0.3">
      <c r="A539" s="21" t="s">
        <v>414</v>
      </c>
      <c r="B539" s="22"/>
      <c r="C539" s="22">
        <v>300</v>
      </c>
      <c r="D539" s="23"/>
    </row>
    <row r="540" spans="1:4" x14ac:dyDescent="0.3">
      <c r="A540" s="21" t="s">
        <v>417</v>
      </c>
      <c r="B540" s="22"/>
      <c r="C540" s="22">
        <v>544.5</v>
      </c>
      <c r="D540" s="23"/>
    </row>
    <row r="541" spans="1:4" x14ac:dyDescent="0.3">
      <c r="A541" s="40" t="s">
        <v>288</v>
      </c>
      <c r="B541" s="41">
        <v>450</v>
      </c>
      <c r="C541" s="41">
        <f>SUBTOTAL(9,C542:C543)</f>
        <v>450</v>
      </c>
      <c r="D541" s="42">
        <v>1</v>
      </c>
    </row>
    <row r="542" spans="1:4" x14ac:dyDescent="0.3">
      <c r="A542" s="21" t="s">
        <v>415</v>
      </c>
      <c r="B542" s="22"/>
      <c r="C542" s="22">
        <v>200</v>
      </c>
      <c r="D542" s="23"/>
    </row>
    <row r="543" spans="1:4" x14ac:dyDescent="0.3">
      <c r="A543" s="21" t="s">
        <v>409</v>
      </c>
      <c r="B543" s="22"/>
      <c r="C543" s="22">
        <v>250</v>
      </c>
      <c r="D543" s="23"/>
    </row>
    <row r="544" spans="1:4" x14ac:dyDescent="0.3">
      <c r="A544" s="34" t="s">
        <v>441</v>
      </c>
      <c r="B544" s="35">
        <v>17100</v>
      </c>
      <c r="C544" s="35">
        <f>SUBTOTAL(9,C547:C551)</f>
        <v>15727</v>
      </c>
      <c r="D544" s="36">
        <v>0.91970760233918136</v>
      </c>
    </row>
    <row r="545" spans="1:4" x14ac:dyDescent="0.3">
      <c r="A545" s="37" t="s">
        <v>279</v>
      </c>
      <c r="B545" s="38">
        <v>17100</v>
      </c>
      <c r="C545" s="38">
        <f>SUBTOTAL(9,C547:C551)</f>
        <v>15727</v>
      </c>
      <c r="D545" s="39">
        <v>0.91970760233918136</v>
      </c>
    </row>
    <row r="546" spans="1:4" x14ac:dyDescent="0.3">
      <c r="A546" s="40" t="s">
        <v>412</v>
      </c>
      <c r="B546" s="41">
        <v>16800</v>
      </c>
      <c r="C546" s="41">
        <f>SUBTOTAL(9,C547:C549)</f>
        <v>15427</v>
      </c>
      <c r="D546" s="42">
        <v>0.91827380952380955</v>
      </c>
    </row>
    <row r="547" spans="1:4" x14ac:dyDescent="0.3">
      <c r="A547" s="21" t="s">
        <v>413</v>
      </c>
      <c r="B547" s="22"/>
      <c r="C547" s="22">
        <v>12782</v>
      </c>
      <c r="D547" s="23"/>
    </row>
    <row r="548" spans="1:4" x14ac:dyDescent="0.3">
      <c r="A548" s="21" t="s">
        <v>414</v>
      </c>
      <c r="B548" s="22"/>
      <c r="C548" s="22">
        <v>500</v>
      </c>
      <c r="D548" s="23"/>
    </row>
    <row r="549" spans="1:4" x14ac:dyDescent="0.3">
      <c r="A549" s="21" t="s">
        <v>417</v>
      </c>
      <c r="B549" s="22"/>
      <c r="C549" s="22">
        <v>2145</v>
      </c>
      <c r="D549" s="23"/>
    </row>
    <row r="550" spans="1:4" x14ac:dyDescent="0.3">
      <c r="A550" s="40" t="s">
        <v>288</v>
      </c>
      <c r="B550" s="41">
        <v>300</v>
      </c>
      <c r="C550" s="41">
        <f>SUBTOTAL(9,C551:C551)</f>
        <v>300</v>
      </c>
      <c r="D550" s="42">
        <v>1</v>
      </c>
    </row>
    <row r="551" spans="1:4" x14ac:dyDescent="0.3">
      <c r="A551" s="21" t="s">
        <v>415</v>
      </c>
      <c r="B551" s="22"/>
      <c r="C551" s="22">
        <v>300</v>
      </c>
      <c r="D551" s="23"/>
    </row>
    <row r="552" spans="1:4" x14ac:dyDescent="0.3">
      <c r="A552" s="34" t="s">
        <v>442</v>
      </c>
      <c r="B552" s="35">
        <v>2100</v>
      </c>
      <c r="C552" s="35">
        <f>SUBTOTAL(9,C555:C559)</f>
        <v>2056.38</v>
      </c>
      <c r="D552" s="36">
        <v>0.97922857142857134</v>
      </c>
    </row>
    <row r="553" spans="1:4" x14ac:dyDescent="0.3">
      <c r="A553" s="37" t="s">
        <v>279</v>
      </c>
      <c r="B553" s="38">
        <v>2100</v>
      </c>
      <c r="C553" s="38">
        <f>SUBTOTAL(9,C555:C556)</f>
        <v>2056.38</v>
      </c>
      <c r="D553" s="39">
        <v>0.97922857142857134</v>
      </c>
    </row>
    <row r="554" spans="1:4" x14ac:dyDescent="0.3">
      <c r="A554" s="40" t="s">
        <v>302</v>
      </c>
      <c r="B554" s="41">
        <v>2100</v>
      </c>
      <c r="C554" s="41">
        <f>SUBTOTAL(9,C555:C556)</f>
        <v>2056.38</v>
      </c>
      <c r="D554" s="42">
        <v>0.97922857142857134</v>
      </c>
    </row>
    <row r="555" spans="1:4" x14ac:dyDescent="0.3">
      <c r="A555" s="21" t="s">
        <v>303</v>
      </c>
      <c r="B555" s="22"/>
      <c r="C555" s="22">
        <v>0</v>
      </c>
      <c r="D555" s="23"/>
    </row>
    <row r="556" spans="1:4" x14ac:dyDescent="0.3">
      <c r="A556" s="21" t="s">
        <v>358</v>
      </c>
      <c r="B556" s="22"/>
      <c r="C556" s="22">
        <v>2056.38</v>
      </c>
      <c r="D556" s="23"/>
    </row>
    <row r="557" spans="1:4" x14ac:dyDescent="0.3">
      <c r="A557" s="37" t="s">
        <v>306</v>
      </c>
      <c r="B557" s="38">
        <v>0</v>
      </c>
      <c r="C557" s="38">
        <f>SUBTOTAL(9,C559:C559)</f>
        <v>0</v>
      </c>
      <c r="D557" s="39" t="str">
        <f>IF(B557&lt;&gt;0,C557/B557,"-")</f>
        <v>-</v>
      </c>
    </row>
    <row r="558" spans="1:4" x14ac:dyDescent="0.3">
      <c r="A558" s="40" t="s">
        <v>302</v>
      </c>
      <c r="B558" s="41">
        <v>0</v>
      </c>
      <c r="C558" s="41">
        <f>SUBTOTAL(9,C559:C559)</f>
        <v>0</v>
      </c>
      <c r="D558" s="42" t="str">
        <f>IF(B558&lt;&gt;0,C558/B558,"-")</f>
        <v>-</v>
      </c>
    </row>
    <row r="559" spans="1:4" x14ac:dyDescent="0.3">
      <c r="A559" s="21" t="s">
        <v>358</v>
      </c>
      <c r="B559" s="22"/>
      <c r="C559" s="22">
        <v>0</v>
      </c>
      <c r="D559" s="23"/>
    </row>
    <row r="560" spans="1:4" ht="20.100000000000001" customHeight="1" x14ac:dyDescent="0.3">
      <c r="A560" s="24" t="s">
        <v>87</v>
      </c>
      <c r="B560" s="25">
        <v>3791132.85</v>
      </c>
      <c r="C560" s="25">
        <f>IFERROR(SUBTOTAL(9,C35:C559),0)</f>
        <v>3009517.9999999995</v>
      </c>
      <c r="D560" s="26">
        <v>0.793830793874712</v>
      </c>
    </row>
    <row r="561" spans="4:4" x14ac:dyDescent="0.3">
      <c r="D561" s="8"/>
    </row>
  </sheetData>
  <mergeCells count="3">
    <mergeCell ref="A2:D2"/>
    <mergeCell ref="A1:D1"/>
    <mergeCell ref="A13:D13"/>
  </mergeCells>
  <pageMargins left="0.39370078740157499" right="0.39370078740157499" top="0.39370078740157499" bottom="0.511811023622047" header="0" footer="0.31496062992126"/>
  <pageSetup paperSize="9" scale="74" fitToHeight="0" orientation="portrait" r:id="rId1"/>
  <headerFooter>
    <oddFooter>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5BA9-35BC-426E-B17D-A2BE327D2967}">
  <sheetPr>
    <pageSetUpPr fitToPage="1"/>
  </sheetPr>
  <dimension ref="A1:H21"/>
  <sheetViews>
    <sheetView workbookViewId="0">
      <selection activeCell="J10" sqref="J10"/>
    </sheetView>
  </sheetViews>
  <sheetFormatPr defaultRowHeight="14.4" x14ac:dyDescent="0.3"/>
  <sheetData>
    <row r="1" spans="1:8" x14ac:dyDescent="0.3">
      <c r="A1" t="s">
        <v>451</v>
      </c>
    </row>
    <row r="2" spans="1:8" x14ac:dyDescent="0.3">
      <c r="A2" t="s">
        <v>477</v>
      </c>
    </row>
    <row r="4" spans="1:8" x14ac:dyDescent="0.3">
      <c r="G4" t="s">
        <v>452</v>
      </c>
    </row>
    <row r="6" spans="1:8" x14ac:dyDescent="0.3">
      <c r="H6" t="s">
        <v>453</v>
      </c>
    </row>
    <row r="9" spans="1:8" x14ac:dyDescent="0.3">
      <c r="A9" t="s">
        <v>454</v>
      </c>
    </row>
    <row r="10" spans="1:8" x14ac:dyDescent="0.3">
      <c r="A10" t="s">
        <v>455</v>
      </c>
    </row>
    <row r="11" spans="1:8" x14ac:dyDescent="0.3">
      <c r="A11" t="s">
        <v>456</v>
      </c>
    </row>
    <row r="12" spans="1:8" x14ac:dyDescent="0.3">
      <c r="A12" t="s">
        <v>457</v>
      </c>
    </row>
    <row r="13" spans="1:8" x14ac:dyDescent="0.3">
      <c r="A13" t="s">
        <v>458</v>
      </c>
    </row>
    <row r="14" spans="1:8" x14ac:dyDescent="0.3">
      <c r="A14" t="s">
        <v>459</v>
      </c>
    </row>
    <row r="15" spans="1:8" x14ac:dyDescent="0.3">
      <c r="A15" t="s">
        <v>460</v>
      </c>
    </row>
    <row r="16" spans="1:8" x14ac:dyDescent="0.3">
      <c r="A16" t="s">
        <v>461</v>
      </c>
    </row>
    <row r="17" spans="1:1" x14ac:dyDescent="0.3">
      <c r="A17" t="s">
        <v>462</v>
      </c>
    </row>
    <row r="18" spans="1:1" x14ac:dyDescent="0.3">
      <c r="A18" t="s">
        <v>463</v>
      </c>
    </row>
    <row r="19" spans="1:1" x14ac:dyDescent="0.3">
      <c r="A19" t="s">
        <v>464</v>
      </c>
    </row>
    <row r="20" spans="1:1" x14ac:dyDescent="0.3">
      <c r="A20" t="s">
        <v>465</v>
      </c>
    </row>
    <row r="21" spans="1:1" x14ac:dyDescent="0.3">
      <c r="A21" t="s">
        <v>466</v>
      </c>
    </row>
  </sheetData>
  <pageMargins left="0.7" right="0.7" top="0.75" bottom="0.75" header="0.3" footer="0.3"/>
  <pageSetup paperSize="9" scale="4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19</vt:i4>
      </vt:variant>
    </vt:vector>
  </HeadingPairs>
  <TitlesOfParts>
    <vt:vector size="24" baseType="lpstr">
      <vt:lpstr>Sažetak</vt:lpstr>
      <vt:lpstr>Račun prihoda i rashoda</vt:lpstr>
      <vt:lpstr>Račun financiranja</vt:lpstr>
      <vt:lpstr>Posebni dio</vt:lpstr>
      <vt:lpstr>zadnja strana</vt:lpstr>
      <vt:lpstr>Sažetak!__S0A_Master_DS__X</vt:lpstr>
      <vt:lpstr>Sažetak!__S0A_Naslov_DS__</vt:lpstr>
      <vt:lpstr>'Račun financiranja'!__S1A_G01_DS__X</vt:lpstr>
      <vt:lpstr>'Račun prihoda i rashoda'!__S1A_G01_DS__X</vt:lpstr>
      <vt:lpstr>'Račun financiranja'!__S1A_G02_DS__X</vt:lpstr>
      <vt:lpstr>'Račun prihoda i rashoda'!__S1A_G02_DS__X</vt:lpstr>
      <vt:lpstr>'Račun financiranja'!__S1A_G03_DS__X</vt:lpstr>
      <vt:lpstr>'Račun prihoda i rashoda'!__S1A_G03_DS__X</vt:lpstr>
      <vt:lpstr>'Račun financiranja'!__S1A_Master_DS__X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Financije</cp:lastModifiedBy>
  <cp:lastPrinted>2026-02-18T07:19:10Z</cp:lastPrinted>
  <dcterms:created xsi:type="dcterms:W3CDTF">2026-02-03T08:20:24Z</dcterms:created>
  <dcterms:modified xsi:type="dcterms:W3CDTF">2026-04-24T11:27:48Z</dcterms:modified>
</cp:coreProperties>
</file>